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76" windowWidth="1548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'Sheet1'!$A$1:$I$144</definedName>
  </definedNames>
  <calcPr fullCalcOnLoad="1"/>
</workbook>
</file>

<file path=xl/sharedStrings.xml><?xml version="1.0" encoding="utf-8"?>
<sst xmlns="http://schemas.openxmlformats.org/spreadsheetml/2006/main" count="192" uniqueCount="192">
  <si>
    <t>Glaze:</t>
  </si>
  <si>
    <t>Ingredient:</t>
  </si>
  <si>
    <t>% In each</t>
  </si>
  <si>
    <t>MW</t>
  </si>
  <si>
    <t>MW</t>
  </si>
  <si>
    <t xml:space="preserve">% Oxide </t>
  </si>
  <si>
    <t xml:space="preserve">How Much </t>
  </si>
  <si>
    <t>Ingredient</t>
  </si>
  <si>
    <t>Ingredient</t>
  </si>
  <si>
    <t>Oxide</t>
  </si>
  <si>
    <t>From ing.</t>
  </si>
  <si>
    <t>Ox You Got?</t>
  </si>
  <si>
    <t>Oxides:</t>
  </si>
  <si>
    <t>Alumina</t>
  </si>
  <si>
    <t>Al2O3</t>
  </si>
  <si>
    <t>Boric Acid</t>
  </si>
  <si>
    <t>B2O3</t>
  </si>
  <si>
    <t>Calcia</t>
  </si>
  <si>
    <t>CaO</t>
  </si>
  <si>
    <t>Silica</t>
  </si>
  <si>
    <t>SiO2</t>
  </si>
  <si>
    <t>Tin Oxide</t>
  </si>
  <si>
    <t>SnO</t>
  </si>
  <si>
    <t>Titania</t>
  </si>
  <si>
    <t>TiO2</t>
  </si>
  <si>
    <t>Zinc Oxide</t>
  </si>
  <si>
    <t>ZnO</t>
  </si>
  <si>
    <t>Zirconia</t>
  </si>
  <si>
    <t>ZrO</t>
  </si>
  <si>
    <t>Carbonates:</t>
  </si>
  <si>
    <t>Barium</t>
  </si>
  <si>
    <t>BaCO3</t>
  </si>
  <si>
    <t>Lithium</t>
  </si>
  <si>
    <t>Li2CO3</t>
  </si>
  <si>
    <t>Magnesium</t>
  </si>
  <si>
    <t>MgCO3</t>
  </si>
  <si>
    <t>Pearl Ash</t>
  </si>
  <si>
    <t>K2CO3</t>
  </si>
  <si>
    <t>Soda Ash</t>
  </si>
  <si>
    <t>Na2CO3</t>
  </si>
  <si>
    <t>Whiting</t>
  </si>
  <si>
    <t>CaCO3</t>
  </si>
  <si>
    <t>Other Compounds:</t>
  </si>
  <si>
    <t>Talc</t>
  </si>
  <si>
    <t>MgCO3</t>
  </si>
  <si>
    <t>SiO2</t>
  </si>
  <si>
    <t>Kaolin (generic)</t>
  </si>
  <si>
    <t>Discounting H20</t>
  </si>
  <si>
    <t>Al2O3</t>
  </si>
  <si>
    <t>SiO2</t>
  </si>
  <si>
    <t>Borax</t>
  </si>
  <si>
    <t>Discounting H20</t>
  </si>
  <si>
    <t>B2O3</t>
  </si>
  <si>
    <t>Na2O</t>
  </si>
  <si>
    <t>Spodumene</t>
  </si>
  <si>
    <t>Li2O</t>
  </si>
  <si>
    <t>Al2O3</t>
  </si>
  <si>
    <t>SiO2</t>
  </si>
  <si>
    <t>Dolomite</t>
  </si>
  <si>
    <t>CaCO3</t>
  </si>
  <si>
    <t>MgCO3</t>
  </si>
  <si>
    <t>Petalite</t>
  </si>
  <si>
    <t>Li2O</t>
  </si>
  <si>
    <t>Al2O3</t>
  </si>
  <si>
    <t>SiO2</t>
  </si>
  <si>
    <t>Gerstley Borate</t>
  </si>
  <si>
    <t>From Peterson</t>
  </si>
  <si>
    <t>Al2O3</t>
  </si>
  <si>
    <t>B2O3</t>
  </si>
  <si>
    <t>CaCO3</t>
  </si>
  <si>
    <t>MgCO3</t>
  </si>
  <si>
    <t>Na2CO3</t>
  </si>
  <si>
    <t>SiO2</t>
  </si>
  <si>
    <t>Gillespie Borate</t>
  </si>
  <si>
    <t>From their website</t>
  </si>
  <si>
    <t>Al2O3</t>
  </si>
  <si>
    <t>B2O3</t>
  </si>
  <si>
    <t>CaCO3</t>
  </si>
  <si>
    <t>K2CO3</t>
  </si>
  <si>
    <t>Li2CO3</t>
  </si>
  <si>
    <t>MgCO3</t>
  </si>
  <si>
    <t>Na2CO3</t>
  </si>
  <si>
    <t>SiO2</t>
  </si>
  <si>
    <t>SrO</t>
  </si>
  <si>
    <t>Frits:</t>
  </si>
  <si>
    <t>Ferro 3110</t>
  </si>
  <si>
    <t>GC 134</t>
  </si>
  <si>
    <t>Al2O3</t>
  </si>
  <si>
    <t>B2O3</t>
  </si>
  <si>
    <t>CaO</t>
  </si>
  <si>
    <t>K2O</t>
  </si>
  <si>
    <t>Na2O</t>
  </si>
  <si>
    <t>SiO2</t>
  </si>
  <si>
    <t>Ferro 3134</t>
  </si>
  <si>
    <t>B2O3</t>
  </si>
  <si>
    <t>CaO</t>
  </si>
  <si>
    <t>Na2O</t>
  </si>
  <si>
    <t>SiO2</t>
  </si>
  <si>
    <t>General Color 106</t>
  </si>
  <si>
    <t>Pemco 283</t>
  </si>
  <si>
    <t>Al2O3</t>
  </si>
  <si>
    <t>CaO</t>
  </si>
  <si>
    <t>MgO</t>
  </si>
  <si>
    <t>K2O</t>
  </si>
  <si>
    <t>Na2O</t>
  </si>
  <si>
    <t>SiO2</t>
  </si>
  <si>
    <t>Feldspars</t>
  </si>
  <si>
    <t>Custer</t>
  </si>
  <si>
    <t>Al2O3</t>
  </si>
  <si>
    <t>CaO</t>
  </si>
  <si>
    <t>Fe2O3</t>
  </si>
  <si>
    <t>K2O</t>
  </si>
  <si>
    <t>Na2O</t>
  </si>
  <si>
    <t>SiO2</t>
  </si>
  <si>
    <t>G-200</t>
  </si>
  <si>
    <t>Al2O3</t>
  </si>
  <si>
    <t>CaO</t>
  </si>
  <si>
    <t>Fe2O3</t>
  </si>
  <si>
    <t>K2O</t>
  </si>
  <si>
    <t>Na2O</t>
  </si>
  <si>
    <t>SiO2</t>
  </si>
  <si>
    <t>Kona F4</t>
  </si>
  <si>
    <t>Al2O3</t>
  </si>
  <si>
    <t>CaO</t>
  </si>
  <si>
    <t>Fe2O3</t>
  </si>
  <si>
    <t>K2O</t>
  </si>
  <si>
    <t>Na2O</t>
  </si>
  <si>
    <t>SiO2</t>
  </si>
  <si>
    <t>Here are your total % oxides:</t>
  </si>
  <si>
    <t>MW</t>
  </si>
  <si>
    <t>Mol. Eqs:</t>
  </si>
  <si>
    <t>Unity:</t>
  </si>
  <si>
    <t>Alumina</t>
  </si>
  <si>
    <t>Al2O3</t>
  </si>
  <si>
    <t>Baria</t>
  </si>
  <si>
    <t>BaO</t>
  </si>
  <si>
    <t>Boric Acid</t>
  </si>
  <si>
    <t>B2O3</t>
  </si>
  <si>
    <t>Calcia</t>
  </si>
  <si>
    <t>CaO</t>
  </si>
  <si>
    <t>Potassia</t>
  </si>
  <si>
    <t>K2O</t>
  </si>
  <si>
    <t>Lithia</t>
  </si>
  <si>
    <t>Li2O</t>
  </si>
  <si>
    <t>Magnesia</t>
  </si>
  <si>
    <t>MgO</t>
  </si>
  <si>
    <t>Soda</t>
  </si>
  <si>
    <t>Na2O</t>
  </si>
  <si>
    <t>Silica</t>
  </si>
  <si>
    <t>SiO2</t>
  </si>
  <si>
    <t>Strontia</t>
  </si>
  <si>
    <t>SrO</t>
  </si>
  <si>
    <t>Tin Oxide</t>
  </si>
  <si>
    <t>SnO2</t>
  </si>
  <si>
    <t>Titania</t>
  </si>
  <si>
    <t>TiO2</t>
  </si>
  <si>
    <t>Zinc Ox</t>
  </si>
  <si>
    <t>ZnO</t>
  </si>
  <si>
    <t>Zirconia</t>
  </si>
  <si>
    <t>ZrO</t>
  </si>
  <si>
    <t>RO/R2O Total:</t>
  </si>
  <si>
    <t>Your Formula Is:</t>
  </si>
  <si>
    <t>RO/R2O</t>
  </si>
  <si>
    <t>R2O3</t>
  </si>
  <si>
    <t>RO2</t>
  </si>
  <si>
    <t>BaO</t>
  </si>
  <si>
    <t>Al2O3</t>
  </si>
  <si>
    <t>SiO2</t>
  </si>
  <si>
    <t>CaO</t>
  </si>
  <si>
    <t>B2O3</t>
  </si>
  <si>
    <t>SnO2</t>
  </si>
  <si>
    <t>K2O</t>
  </si>
  <si>
    <t>TiO2</t>
  </si>
  <si>
    <t>Li2O</t>
  </si>
  <si>
    <t>MgO</t>
  </si>
  <si>
    <t>Na2O</t>
  </si>
  <si>
    <t>SrO</t>
  </si>
  <si>
    <t>ZnO</t>
  </si>
  <si>
    <t>r2 400@1000 h 0.02</t>
  </si>
  <si>
    <t xml:space="preserve">r3 108@ 1111 h 0.0 </t>
  </si>
  <si>
    <t xml:space="preserve"> </t>
  </si>
  <si>
    <t xml:space="preserve">on bisk ware </t>
  </si>
  <si>
    <t>r1 50@ 200 h 0.0</t>
  </si>
  <si>
    <t>r4 999@ 2295 h 0.0</t>
  </si>
  <si>
    <t>r5 9999@ 2050 h 0.0</t>
  </si>
  <si>
    <t>r6 60 @ 1940 h 0.2</t>
  </si>
  <si>
    <t>r7 60 @ 2062 h 0.2</t>
  </si>
  <si>
    <t>+ 1.5 % cobalt oxide 1% copper carb. .5 iron chromite</t>
  </si>
  <si>
    <t>blank</t>
  </si>
  <si>
    <r>
      <t>§</t>
    </r>
    <r>
      <rPr>
        <sz val="14"/>
        <color indexed="8"/>
        <rFont val="Bookman Old Style"/>
        <family val="1"/>
      </rPr>
      <t>Fallonator Glaze Calculator</t>
    </r>
  </si>
  <si>
    <t>Version: Fa Shimbo's Cheapo Glaze Formula Calculator</t>
  </si>
  <si>
    <r>
      <t>Fill in the light blue cells with the amounts of each ingredient in your glaze recipe</t>
    </r>
    <r>
      <rPr>
        <i/>
        <sz val="10"/>
        <color indexed="8"/>
        <rFont val="Albany"/>
        <family val="2"/>
      </rPr>
      <t xml:space="preserve">. 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</si>
</sst>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2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lbany"/>
      <family val="2"/>
    </font>
    <font>
      <b/>
      <sz val="14"/>
      <color indexed="9"/>
      <name val="Albany"/>
      <family val="2"/>
    </font>
    <font>
      <i/>
      <sz val="10"/>
      <color indexed="8"/>
      <name val="Albany"/>
      <family val="2"/>
    </font>
    <font>
      <b/>
      <i/>
      <sz val="12"/>
      <color indexed="8"/>
      <name val="Albany"/>
      <family val="2"/>
    </font>
    <font>
      <sz val="12"/>
      <color indexed="8"/>
      <name val="Albany"/>
      <family val="2"/>
    </font>
    <font>
      <b/>
      <sz val="10"/>
      <color indexed="14"/>
      <name val="Albany"/>
      <family val="2"/>
    </font>
    <font>
      <b/>
      <sz val="12"/>
      <color indexed="18"/>
      <name val="Albany"/>
      <family val="2"/>
    </font>
    <font>
      <b/>
      <sz val="12"/>
      <color indexed="14"/>
      <name val="Albany"/>
      <family val="2"/>
    </font>
    <font>
      <b/>
      <sz val="12"/>
      <color indexed="19"/>
      <name val="Albany"/>
      <family val="2"/>
    </font>
    <font>
      <b/>
      <sz val="12"/>
      <color indexed="20"/>
      <name val="Albany"/>
      <family val="2"/>
    </font>
    <font>
      <b/>
      <sz val="12"/>
      <color indexed="15"/>
      <name val="Albany"/>
      <family val="2"/>
    </font>
    <font>
      <b/>
      <sz val="12"/>
      <color indexed="11"/>
      <name val="Albany"/>
      <family val="2"/>
    </font>
    <font>
      <b/>
      <sz val="12"/>
      <color indexed="10"/>
      <name val="Albany"/>
      <family val="2"/>
    </font>
    <font>
      <b/>
      <sz val="12"/>
      <color indexed="12"/>
      <name val="Albany"/>
      <family val="2"/>
    </font>
    <font>
      <b/>
      <sz val="12"/>
      <color indexed="13"/>
      <name val="Albany"/>
      <family val="2"/>
    </font>
    <font>
      <i/>
      <sz val="12"/>
      <color indexed="8"/>
      <name val="Albany"/>
      <family val="2"/>
    </font>
    <font>
      <sz val="8"/>
      <color indexed="8"/>
      <name val="Albany"/>
      <family val="2"/>
    </font>
    <font>
      <b/>
      <sz val="12"/>
      <color indexed="8"/>
      <name val="Albany"/>
      <family val="2"/>
    </font>
    <font>
      <b/>
      <i/>
      <sz val="10"/>
      <color indexed="8"/>
      <name val="Albany"/>
      <family val="2"/>
    </font>
    <font>
      <b/>
      <sz val="12"/>
      <color indexed="9"/>
      <name val="Albany"/>
      <family val="2"/>
    </font>
    <font>
      <b/>
      <sz val="12"/>
      <color indexed="8"/>
      <name val="Helvetica"/>
      <family val="2"/>
    </font>
    <font>
      <sz val="12"/>
      <color indexed="8"/>
      <name val="Helvetica"/>
      <family val="2"/>
    </font>
    <font>
      <b/>
      <sz val="18"/>
      <color indexed="8"/>
      <name val="Times New Roman"/>
      <family val="1"/>
    </font>
    <font>
      <sz val="14"/>
      <color indexed="8"/>
      <name val="Bookman Old Style"/>
      <family val="1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Alignment="1">
      <alignment/>
    </xf>
    <xf numFmtId="2" fontId="2" fillId="0" borderId="0" xfId="0" applyAlignment="1">
      <alignment/>
    </xf>
    <xf numFmtId="0" fontId="2" fillId="0" borderId="0" xfId="0" applyAlignment="1">
      <alignment/>
    </xf>
    <xf numFmtId="0" fontId="2" fillId="2" borderId="1" xfId="0" applyAlignment="1">
      <alignment/>
    </xf>
    <xf numFmtId="2" fontId="2" fillId="2" borderId="1" xfId="0" applyAlignment="1">
      <alignment/>
    </xf>
    <xf numFmtId="0" fontId="2" fillId="2" borderId="2" xfId="0" applyAlignment="1">
      <alignment/>
    </xf>
    <xf numFmtId="0" fontId="4" fillId="0" borderId="0" xfId="0" applyAlignment="1">
      <alignment/>
    </xf>
    <xf numFmtId="2" fontId="4" fillId="0" borderId="0" xfId="0" applyAlignment="1">
      <alignment/>
    </xf>
    <xf numFmtId="0" fontId="5" fillId="0" borderId="3" xfId="0" applyAlignment="1">
      <alignment/>
    </xf>
    <xf numFmtId="0" fontId="6" fillId="0" borderId="4" xfId="0" applyAlignment="1">
      <alignment/>
    </xf>
    <xf numFmtId="0" fontId="2" fillId="0" borderId="4" xfId="0" applyAlignment="1">
      <alignment/>
    </xf>
    <xf numFmtId="2" fontId="6" fillId="0" borderId="4" xfId="0" applyAlignment="1">
      <alignment/>
    </xf>
    <xf numFmtId="0" fontId="7" fillId="0" borderId="5" xfId="0" applyAlignment="1">
      <alignment/>
    </xf>
    <xf numFmtId="0" fontId="6" fillId="0" borderId="6" xfId="0" applyAlignment="1">
      <alignment/>
    </xf>
    <xf numFmtId="0" fontId="6" fillId="0" borderId="7" xfId="0" applyAlignment="1">
      <alignment/>
    </xf>
    <xf numFmtId="0" fontId="2" fillId="0" borderId="7" xfId="0" applyAlignment="1">
      <alignment/>
    </xf>
    <xf numFmtId="2" fontId="6" fillId="0" borderId="7" xfId="0" applyAlignment="1">
      <alignment/>
    </xf>
    <xf numFmtId="0" fontId="7" fillId="0" borderId="8" xfId="0" applyAlignment="1">
      <alignment/>
    </xf>
    <xf numFmtId="0" fontId="5" fillId="0" borderId="0" xfId="0" applyAlignment="1">
      <alignment/>
    </xf>
    <xf numFmtId="0" fontId="8" fillId="0" borderId="0" xfId="0" applyAlignment="1">
      <alignment/>
    </xf>
    <xf numFmtId="0" fontId="8" fillId="0" borderId="0" xfId="0" applyAlignment="1">
      <alignment horizontal="center"/>
    </xf>
    <xf numFmtId="2" fontId="8" fillId="2" borderId="9" xfId="0" applyAlignment="1">
      <alignment/>
    </xf>
    <xf numFmtId="2" fontId="6" fillId="0" borderId="0" xfId="0" applyAlignment="1">
      <alignment/>
    </xf>
    <xf numFmtId="0" fontId="9" fillId="0" borderId="0" xfId="0" applyAlignment="1">
      <alignment/>
    </xf>
    <xf numFmtId="0" fontId="6" fillId="0" borderId="0" xfId="0" applyAlignment="1">
      <alignment/>
    </xf>
    <xf numFmtId="0" fontId="10" fillId="0" borderId="0" xfId="0" applyAlignment="1">
      <alignment/>
    </xf>
    <xf numFmtId="0" fontId="10" fillId="0" borderId="0" xfId="0" applyAlignment="1">
      <alignment horizontal="center"/>
    </xf>
    <xf numFmtId="2" fontId="10" fillId="2" borderId="9" xfId="0" applyAlignment="1">
      <alignment/>
    </xf>
    <xf numFmtId="0" fontId="11" fillId="0" borderId="0" xfId="0" applyAlignment="1">
      <alignment/>
    </xf>
    <xf numFmtId="0" fontId="11" fillId="0" borderId="0" xfId="0" applyAlignment="1">
      <alignment horizontal="center"/>
    </xf>
    <xf numFmtId="2" fontId="11" fillId="2" borderId="9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2" fontId="12" fillId="2" borderId="9" xfId="0" applyAlignment="1">
      <alignment/>
    </xf>
    <xf numFmtId="0" fontId="13" fillId="0" borderId="0" xfId="0" applyAlignment="1">
      <alignment/>
    </xf>
    <xf numFmtId="0" fontId="13" fillId="0" borderId="0" xfId="0" applyAlignment="1">
      <alignment horizontal="center"/>
    </xf>
    <xf numFmtId="2" fontId="13" fillId="2" borderId="9" xfId="0" applyAlignment="1">
      <alignment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2" fontId="14" fillId="2" borderId="9" xfId="0" applyAlignment="1">
      <alignment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2" fontId="15" fillId="2" borderId="9" xfId="0" applyAlignment="1">
      <alignment/>
    </xf>
    <xf numFmtId="0" fontId="16" fillId="0" borderId="7" xfId="0" applyAlignment="1">
      <alignment/>
    </xf>
    <xf numFmtId="0" fontId="16" fillId="0" borderId="7" xfId="0" applyAlignment="1">
      <alignment horizontal="center"/>
    </xf>
    <xf numFmtId="2" fontId="16" fillId="2" borderId="9" xfId="0" applyAlignment="1">
      <alignment/>
    </xf>
    <xf numFmtId="2" fontId="4" fillId="0" borderId="7" xfId="0" applyAlignment="1">
      <alignment/>
    </xf>
    <xf numFmtId="0" fontId="9" fillId="0" borderId="7" xfId="0" applyAlignment="1">
      <alignment/>
    </xf>
    <xf numFmtId="0" fontId="17" fillId="0" borderId="0" xfId="0" applyAlignment="1">
      <alignment/>
    </xf>
    <xf numFmtId="2" fontId="6" fillId="2" borderId="9" xfId="0" applyAlignment="1">
      <alignment/>
    </xf>
    <xf numFmtId="0" fontId="17" fillId="0" borderId="7" xfId="0" applyAlignment="1">
      <alignment/>
    </xf>
    <xf numFmtId="0" fontId="18" fillId="0" borderId="0" xfId="0" applyAlignment="1">
      <alignment/>
    </xf>
    <xf numFmtId="2" fontId="2" fillId="0" borderId="7" xfId="0" applyAlignment="1">
      <alignment/>
    </xf>
    <xf numFmtId="0" fontId="19" fillId="0" borderId="0" xfId="0" applyAlignment="1">
      <alignment/>
    </xf>
    <xf numFmtId="0" fontId="20" fillId="0" borderId="0" xfId="0" applyAlignment="1">
      <alignment horizontal="center"/>
    </xf>
    <xf numFmtId="0" fontId="5" fillId="0" borderId="0" xfId="0" applyAlignment="1">
      <alignment horizontal="center"/>
    </xf>
    <xf numFmtId="0" fontId="17" fillId="0" borderId="10" xfId="0" applyAlignment="1">
      <alignment/>
    </xf>
    <xf numFmtId="0" fontId="6" fillId="0" borderId="1" xfId="0" applyAlignment="1">
      <alignment horizontal="center"/>
    </xf>
    <xf numFmtId="2" fontId="6" fillId="0" borderId="2" xfId="0" applyAlignment="1">
      <alignment/>
    </xf>
    <xf numFmtId="2" fontId="2" fillId="0" borderId="9" xfId="0" applyAlignment="1">
      <alignment/>
    </xf>
    <xf numFmtId="2" fontId="6" fillId="0" borderId="9" xfId="0" applyAlignment="1">
      <alignment/>
    </xf>
    <xf numFmtId="172" fontId="6" fillId="0" borderId="9" xfId="0" applyAlignment="1">
      <alignment/>
    </xf>
    <xf numFmtId="2" fontId="5" fillId="0" borderId="0" xfId="0" applyAlignment="1">
      <alignment/>
    </xf>
    <xf numFmtId="172" fontId="6" fillId="0" borderId="0" xfId="0" applyAlignment="1">
      <alignment/>
    </xf>
    <xf numFmtId="0" fontId="6" fillId="3" borderId="10" xfId="0" applyAlignment="1">
      <alignment/>
    </xf>
    <xf numFmtId="0" fontId="6" fillId="3" borderId="1" xfId="0" applyAlignment="1">
      <alignment/>
    </xf>
    <xf numFmtId="2" fontId="6" fillId="3" borderId="2" xfId="0" applyAlignment="1">
      <alignment/>
    </xf>
    <xf numFmtId="0" fontId="21" fillId="0" borderId="0" xfId="0" applyAlignment="1">
      <alignment/>
    </xf>
    <xf numFmtId="0" fontId="22" fillId="0" borderId="10" xfId="0" applyAlignment="1">
      <alignment horizontal="right"/>
    </xf>
    <xf numFmtId="0" fontId="22" fillId="0" borderId="2" xfId="0" applyAlignment="1">
      <alignment horizontal="right"/>
    </xf>
    <xf numFmtId="0" fontId="23" fillId="0" borderId="2" xfId="0" applyAlignment="1">
      <alignment/>
    </xf>
    <xf numFmtId="0" fontId="23" fillId="0" borderId="9" xfId="0" applyAlignment="1">
      <alignment/>
    </xf>
    <xf numFmtId="172" fontId="23" fillId="0" borderId="9" xfId="0" applyAlignment="1">
      <alignment/>
    </xf>
    <xf numFmtId="0" fontId="23" fillId="0" borderId="0" xfId="0" applyAlignment="1">
      <alignment/>
    </xf>
    <xf numFmtId="2" fontId="23" fillId="0" borderId="0" xfId="0" applyAlignment="1">
      <alignment/>
    </xf>
    <xf numFmtId="0" fontId="2" fillId="2" borderId="10" xfId="0" applyFont="1" applyAlignment="1">
      <alignment/>
    </xf>
    <xf numFmtId="0" fontId="6" fillId="3" borderId="1" xfId="0" applyFont="1" applyAlignment="1">
      <alignment/>
    </xf>
    <xf numFmtId="13" fontId="0" fillId="0" borderId="0" xfId="0" applyNumberForma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8080"/>
      <rgbColor rgb="0000AE00"/>
      <rgbColor rgb="002300DC"/>
      <rgbColor rgb="004700B8"/>
      <rgbColor rgb="00800000"/>
      <rgbColor rgb="00CCCC00"/>
      <rgbColor rgb="00CCCCFF"/>
      <rgbColor rgb="00E6E6FF"/>
      <rgbColor rgb="00FF0000"/>
      <rgbColor rgb="00FF6633"/>
      <rgbColor rgb="00FFC800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tabSelected="1" workbookViewId="0" topLeftCell="A1">
      <selection activeCell="F2" sqref="F2"/>
    </sheetView>
  </sheetViews>
  <sheetFormatPr defaultColWidth="9.140625" defaultRowHeight="12.75"/>
  <cols>
    <col min="1" max="1" width="11.8515625" style="0" customWidth="1"/>
    <col min="2" max="2" width="13.421875" style="0" customWidth="1"/>
    <col min="3" max="3" width="8.57421875" style="0" customWidth="1"/>
    <col min="4" max="4" width="9.421875" style="0" customWidth="1"/>
    <col min="6" max="6" width="9.8515625" style="0" customWidth="1"/>
    <col min="7" max="7" width="7.57421875" style="0" customWidth="1"/>
    <col min="9" max="16384" width="11.28125" style="0" customWidth="1"/>
  </cols>
  <sheetData>
    <row r="1" spans="1:256" ht="12.75">
      <c r="A1" s="82" t="s">
        <v>190</v>
      </c>
      <c r="B1" s="1"/>
      <c r="C1" s="1"/>
      <c r="D1" s="2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2.5">
      <c r="A2" s="80"/>
      <c r="B2" s="81" t="s">
        <v>189</v>
      </c>
      <c r="C2" s="1"/>
      <c r="D2" s="2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>
      <c r="A3" s="1"/>
      <c r="B3" s="1"/>
      <c r="C3" s="1"/>
      <c r="D3" s="2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" t="s">
        <v>0</v>
      </c>
      <c r="B4" s="76" t="s">
        <v>188</v>
      </c>
      <c r="C4" s="4"/>
      <c r="D4" s="5"/>
      <c r="E4" s="4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1"/>
      <c r="B5" s="1"/>
      <c r="C5" s="1"/>
      <c r="D5" s="2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.75">
      <c r="A6" s="83" t="s">
        <v>191</v>
      </c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2.75">
      <c r="A7" s="1"/>
      <c r="B7" s="1"/>
      <c r="C7" s="1"/>
      <c r="D7" s="2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>
      <c r="A8" s="9" t="s">
        <v>1</v>
      </c>
      <c r="B8" s="10"/>
      <c r="C8" s="10"/>
      <c r="D8" s="11"/>
      <c r="E8" s="11" t="s">
        <v>2</v>
      </c>
      <c r="F8" s="12" t="s">
        <v>3</v>
      </c>
      <c r="G8" s="10" t="s">
        <v>4</v>
      </c>
      <c r="H8" s="11" t="s">
        <v>5</v>
      </c>
      <c r="I8" s="13" t="s">
        <v>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>
      <c r="A9" s="14"/>
      <c r="B9" s="15"/>
      <c r="C9" s="15"/>
      <c r="D9" s="16"/>
      <c r="E9" s="16" t="s">
        <v>7</v>
      </c>
      <c r="F9" s="17" t="s">
        <v>8</v>
      </c>
      <c r="G9" s="15" t="s">
        <v>9</v>
      </c>
      <c r="H9" s="16" t="s">
        <v>10</v>
      </c>
      <c r="I9" s="18" t="s">
        <v>11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>
      <c r="A10" s="19" t="s">
        <v>12</v>
      </c>
      <c r="B10" s="1"/>
      <c r="C10" s="1"/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19"/>
      <c r="B11" s="20" t="s">
        <v>13</v>
      </c>
      <c r="C11" s="21" t="s">
        <v>14</v>
      </c>
      <c r="D11" s="22">
        <v>0</v>
      </c>
      <c r="E11" s="3">
        <v>100</v>
      </c>
      <c r="F11" s="23">
        <v>101.96</v>
      </c>
      <c r="G11" s="8">
        <v>101.96</v>
      </c>
      <c r="H11" s="23">
        <v>100</v>
      </c>
      <c r="I11" s="24">
        <f aca="true" t="shared" si="0" ref="I11:I18">(D11*H11)/100</f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.75">
      <c r="A12" s="25"/>
      <c r="B12" s="26" t="s">
        <v>15</v>
      </c>
      <c r="C12" s="27" t="s">
        <v>16</v>
      </c>
      <c r="D12" s="28">
        <v>0</v>
      </c>
      <c r="E12" s="3">
        <v>100</v>
      </c>
      <c r="F12" s="23">
        <v>69.62</v>
      </c>
      <c r="G12" s="8">
        <v>69.62</v>
      </c>
      <c r="H12" s="23">
        <v>100</v>
      </c>
      <c r="I12" s="24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.75">
      <c r="A13" s="25"/>
      <c r="B13" s="29" t="s">
        <v>17</v>
      </c>
      <c r="C13" s="30" t="s">
        <v>18</v>
      </c>
      <c r="D13" s="31">
        <v>0</v>
      </c>
      <c r="E13" s="3">
        <v>100</v>
      </c>
      <c r="F13" s="23">
        <v>56</v>
      </c>
      <c r="G13" s="8">
        <v>56</v>
      </c>
      <c r="H13" s="23">
        <v>100</v>
      </c>
      <c r="I13" s="24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.75">
      <c r="A14" s="25"/>
      <c r="B14" s="32" t="s">
        <v>19</v>
      </c>
      <c r="C14" s="33" t="s">
        <v>20</v>
      </c>
      <c r="D14" s="34">
        <v>0</v>
      </c>
      <c r="E14" s="3">
        <v>100</v>
      </c>
      <c r="F14" s="23">
        <v>60.08</v>
      </c>
      <c r="G14" s="8">
        <v>60.08</v>
      </c>
      <c r="H14" s="23">
        <v>100</v>
      </c>
      <c r="I14" s="24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.75">
      <c r="A15" s="25"/>
      <c r="B15" s="35" t="s">
        <v>21</v>
      </c>
      <c r="C15" s="36" t="s">
        <v>22</v>
      </c>
      <c r="D15" s="37">
        <v>0</v>
      </c>
      <c r="E15" s="3">
        <v>100</v>
      </c>
      <c r="F15" s="23">
        <v>151</v>
      </c>
      <c r="G15" s="8">
        <v>151</v>
      </c>
      <c r="H15" s="23">
        <v>100</v>
      </c>
      <c r="I15" s="24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.75">
      <c r="A16" s="25"/>
      <c r="B16" s="38" t="s">
        <v>23</v>
      </c>
      <c r="C16" s="39" t="s">
        <v>24</v>
      </c>
      <c r="D16" s="40">
        <v>0</v>
      </c>
      <c r="E16" s="3">
        <v>100</v>
      </c>
      <c r="F16" s="23">
        <v>79.9</v>
      </c>
      <c r="G16" s="8">
        <v>79.9</v>
      </c>
      <c r="H16" s="23">
        <v>100</v>
      </c>
      <c r="I16" s="24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.75">
      <c r="A17" s="25"/>
      <c r="B17" s="41" t="s">
        <v>25</v>
      </c>
      <c r="C17" s="42" t="s">
        <v>26</v>
      </c>
      <c r="D17" s="43">
        <v>0</v>
      </c>
      <c r="E17" s="3">
        <v>100</v>
      </c>
      <c r="F17" s="23">
        <v>81</v>
      </c>
      <c r="G17" s="8">
        <v>81</v>
      </c>
      <c r="H17" s="23">
        <v>100</v>
      </c>
      <c r="I17" s="24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.75">
      <c r="A18" s="15"/>
      <c r="B18" s="44" t="s">
        <v>27</v>
      </c>
      <c r="C18" s="45" t="s">
        <v>28</v>
      </c>
      <c r="D18" s="46">
        <v>0</v>
      </c>
      <c r="E18" s="16">
        <v>100</v>
      </c>
      <c r="F18" s="17">
        <v>123</v>
      </c>
      <c r="G18" s="47">
        <v>123</v>
      </c>
      <c r="H18" s="17">
        <v>100</v>
      </c>
      <c r="I18" s="48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>
      <c r="A19" s="19" t="s">
        <v>29</v>
      </c>
      <c r="B19" s="25"/>
      <c r="C19" s="25"/>
      <c r="D19" s="23"/>
      <c r="E19" s="3"/>
      <c r="F19" s="25"/>
      <c r="G19" s="7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.75">
      <c r="A20" s="25"/>
      <c r="B20" s="49" t="s">
        <v>30</v>
      </c>
      <c r="C20" s="25" t="s">
        <v>31</v>
      </c>
      <c r="D20" s="50">
        <v>0</v>
      </c>
      <c r="E20" s="3">
        <v>100</v>
      </c>
      <c r="F20" s="23">
        <v>197.34</v>
      </c>
      <c r="G20" s="8">
        <v>153.34</v>
      </c>
      <c r="H20" s="23">
        <f aca="true" t="shared" si="1" ref="H20:H25">(G20*100)/F20</f>
        <v>77.70345596432553</v>
      </c>
      <c r="I20" s="24">
        <f aca="true" t="shared" si="2" ref="I20:I25">(D20*H20)/100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.75">
      <c r="A21" s="25"/>
      <c r="B21" s="49" t="s">
        <v>32</v>
      </c>
      <c r="C21" s="25" t="s">
        <v>33</v>
      </c>
      <c r="D21" s="50">
        <v>0</v>
      </c>
      <c r="E21" s="3">
        <v>100</v>
      </c>
      <c r="F21" s="23">
        <v>73.88</v>
      </c>
      <c r="G21" s="8">
        <v>28.88</v>
      </c>
      <c r="H21" s="23">
        <f t="shared" si="1"/>
        <v>39.090416892257714</v>
      </c>
      <c r="I21" s="24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.75">
      <c r="A22" s="25"/>
      <c r="B22" s="49" t="s">
        <v>34</v>
      </c>
      <c r="C22" s="25" t="s">
        <v>35</v>
      </c>
      <c r="D22" s="50">
        <v>0</v>
      </c>
      <c r="E22" s="3">
        <v>100</v>
      </c>
      <c r="F22" s="23">
        <v>84.31</v>
      </c>
      <c r="G22" s="8">
        <v>40.31</v>
      </c>
      <c r="H22" s="23">
        <f t="shared" si="1"/>
        <v>47.811647491400784</v>
      </c>
      <c r="I22" s="24">
        <f t="shared" si="2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.75">
      <c r="A23" s="25"/>
      <c r="B23" s="49" t="s">
        <v>36</v>
      </c>
      <c r="C23" s="25" t="s">
        <v>37</v>
      </c>
      <c r="D23" s="50">
        <v>0</v>
      </c>
      <c r="E23" s="3">
        <v>100</v>
      </c>
      <c r="F23" s="23">
        <v>132.2</v>
      </c>
      <c r="G23" s="8">
        <v>94.2</v>
      </c>
      <c r="H23" s="23">
        <f t="shared" si="1"/>
        <v>71.25567322239033</v>
      </c>
      <c r="I23" s="24">
        <f t="shared" si="2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.75">
      <c r="A24" s="25"/>
      <c r="B24" s="49" t="s">
        <v>38</v>
      </c>
      <c r="C24" s="25" t="s">
        <v>39</v>
      </c>
      <c r="D24" s="50">
        <v>0</v>
      </c>
      <c r="E24" s="3">
        <v>100</v>
      </c>
      <c r="F24" s="23">
        <v>105.98</v>
      </c>
      <c r="G24" s="8">
        <v>61.98</v>
      </c>
      <c r="H24" s="23">
        <f t="shared" si="1"/>
        <v>58.48273259105491</v>
      </c>
      <c r="I24" s="24">
        <f t="shared" si="2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.75">
      <c r="A25" s="15"/>
      <c r="B25" s="51" t="s">
        <v>40</v>
      </c>
      <c r="C25" s="15" t="s">
        <v>41</v>
      </c>
      <c r="D25" s="50">
        <v>0</v>
      </c>
      <c r="E25" s="16">
        <v>100</v>
      </c>
      <c r="F25" s="17">
        <v>100.08</v>
      </c>
      <c r="G25" s="47">
        <v>56.08</v>
      </c>
      <c r="H25" s="17">
        <f t="shared" si="1"/>
        <v>56.03517186250999</v>
      </c>
      <c r="I25" s="48">
        <f t="shared" si="2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>
      <c r="A26" s="19" t="s">
        <v>42</v>
      </c>
      <c r="B26" s="25"/>
      <c r="C26" s="25"/>
      <c r="D26" s="23"/>
      <c r="E26" s="3"/>
      <c r="F26" s="25"/>
      <c r="G26" s="25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>
      <c r="A27" s="25"/>
      <c r="B27" s="49" t="s">
        <v>43</v>
      </c>
      <c r="C27" s="25"/>
      <c r="D27" s="50">
        <v>0</v>
      </c>
      <c r="E27" s="25"/>
      <c r="F27" s="25"/>
      <c r="G27" s="25"/>
      <c r="H27" s="2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.75">
      <c r="A28" s="25"/>
      <c r="B28" s="25"/>
      <c r="C28" s="25" t="s">
        <v>44</v>
      </c>
      <c r="D28" s="25">
        <f>(D27*E28)/100</f>
        <v>0</v>
      </c>
      <c r="E28" s="3">
        <v>49.41</v>
      </c>
      <c r="F28" s="23">
        <v>84.31</v>
      </c>
      <c r="G28" s="8">
        <v>40.31</v>
      </c>
      <c r="H28" s="23">
        <f>(G28*100)/F28</f>
        <v>47.811647491400784</v>
      </c>
      <c r="I28" s="24">
        <f>(D28*H28)/100</f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.75">
      <c r="A29" s="15"/>
      <c r="B29" s="15"/>
      <c r="C29" s="15" t="s">
        <v>45</v>
      </c>
      <c r="D29" s="15">
        <f>(D27*E29)/100</f>
        <v>0</v>
      </c>
      <c r="E29" s="16">
        <v>50.59</v>
      </c>
      <c r="F29" s="17">
        <v>60.08</v>
      </c>
      <c r="G29" s="47">
        <v>60.08</v>
      </c>
      <c r="H29" s="17">
        <v>100</v>
      </c>
      <c r="I29" s="48">
        <f>(D29*H29)/100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.75">
      <c r="A30" s="25"/>
      <c r="B30" s="49" t="s">
        <v>46</v>
      </c>
      <c r="C30" s="25"/>
      <c r="D30" s="50">
        <v>0</v>
      </c>
      <c r="E30" s="3"/>
      <c r="F30" s="23"/>
      <c r="G30" s="8"/>
      <c r="H30" s="23"/>
      <c r="I30" s="2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.75">
      <c r="A31" s="25"/>
      <c r="B31" s="52" t="s">
        <v>47</v>
      </c>
      <c r="C31" s="25" t="s">
        <v>48</v>
      </c>
      <c r="D31" s="25">
        <f>(D30*E31)/100</f>
        <v>0</v>
      </c>
      <c r="E31" s="2">
        <v>45.94</v>
      </c>
      <c r="F31" s="23">
        <v>101.96</v>
      </c>
      <c r="G31" s="8">
        <v>101.96</v>
      </c>
      <c r="H31" s="23">
        <f>(G31*100)/F31</f>
        <v>100</v>
      </c>
      <c r="I31" s="24">
        <f>(D31*H31)/100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.75">
      <c r="A32" s="15"/>
      <c r="B32" s="15"/>
      <c r="C32" s="15" t="s">
        <v>49</v>
      </c>
      <c r="D32" s="15">
        <f>(D30*E32)/100</f>
        <v>0</v>
      </c>
      <c r="E32" s="53">
        <v>54.1</v>
      </c>
      <c r="F32" s="17">
        <v>60.08</v>
      </c>
      <c r="G32" s="47">
        <v>60.08</v>
      </c>
      <c r="H32" s="17">
        <v>100</v>
      </c>
      <c r="I32" s="48">
        <f>(D32*H32)/100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>
      <c r="A33" s="25"/>
      <c r="B33" s="49" t="s">
        <v>50</v>
      </c>
      <c r="C33" s="25"/>
      <c r="D33" s="50">
        <v>0</v>
      </c>
      <c r="E33" s="25"/>
      <c r="F33" s="25"/>
      <c r="G33" s="25"/>
      <c r="H33" s="2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.75">
      <c r="A34" s="25"/>
      <c r="B34" s="52" t="s">
        <v>51</v>
      </c>
      <c r="C34" s="25" t="s">
        <v>52</v>
      </c>
      <c r="D34" s="25">
        <f>(D33*E34)/100</f>
        <v>0</v>
      </c>
      <c r="E34" s="3">
        <v>18.23</v>
      </c>
      <c r="F34" s="23">
        <v>69.62</v>
      </c>
      <c r="G34" s="8">
        <v>69.62</v>
      </c>
      <c r="H34" s="23">
        <v>100</v>
      </c>
      <c r="I34" s="24">
        <f>(D34*H34)/100</f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.75">
      <c r="A35" s="15"/>
      <c r="B35" s="15"/>
      <c r="C35" s="15" t="s">
        <v>53</v>
      </c>
      <c r="D35" s="25">
        <f>(D33*E35)/100</f>
        <v>0</v>
      </c>
      <c r="E35" s="16">
        <v>16.23</v>
      </c>
      <c r="F35" s="17">
        <v>61.98</v>
      </c>
      <c r="G35" s="47">
        <v>61.98</v>
      </c>
      <c r="H35" s="17">
        <f>(G35*100)/F35</f>
        <v>100</v>
      </c>
      <c r="I35" s="48">
        <f>(D35*H35)/100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>
      <c r="A36" s="25"/>
      <c r="B36" s="49" t="s">
        <v>54</v>
      </c>
      <c r="C36" s="25"/>
      <c r="D36" s="50">
        <v>0</v>
      </c>
      <c r="E36" s="25"/>
      <c r="F36" s="25"/>
      <c r="G36" s="25"/>
      <c r="H36" s="2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.75">
      <c r="A37" s="1"/>
      <c r="B37" s="1"/>
      <c r="C37" s="25" t="s">
        <v>55</v>
      </c>
      <c r="D37" s="25">
        <f>(D36*E37)/100</f>
        <v>0</v>
      </c>
      <c r="E37" s="3">
        <v>15.63</v>
      </c>
      <c r="F37" s="23">
        <v>28.88</v>
      </c>
      <c r="G37" s="8">
        <v>28.88</v>
      </c>
      <c r="H37" s="23">
        <f>(G37*100)/F37</f>
        <v>100</v>
      </c>
      <c r="I37" s="24">
        <f>(D37*H37)/100</f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.75">
      <c r="A38" s="1"/>
      <c r="B38" s="1"/>
      <c r="C38" s="25" t="s">
        <v>56</v>
      </c>
      <c r="D38" s="25">
        <f>(D36*E38)/100</f>
        <v>0</v>
      </c>
      <c r="E38" s="3">
        <v>53.13</v>
      </c>
      <c r="F38" s="23">
        <v>101.96</v>
      </c>
      <c r="G38" s="8">
        <v>101.96</v>
      </c>
      <c r="H38" s="23">
        <v>100</v>
      </c>
      <c r="I38" s="24">
        <f>(D38*H38)/100</f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.75">
      <c r="A39" s="16"/>
      <c r="B39" s="16"/>
      <c r="C39" s="15" t="s">
        <v>57</v>
      </c>
      <c r="D39" s="25">
        <f>(D36*E39)/100</f>
        <v>0</v>
      </c>
      <c r="E39" s="16">
        <v>31.24</v>
      </c>
      <c r="F39" s="17">
        <v>60.08</v>
      </c>
      <c r="G39" s="47">
        <v>60.08</v>
      </c>
      <c r="H39" s="17">
        <v>100</v>
      </c>
      <c r="I39" s="48">
        <f>(D39*H39)/100</f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>
      <c r="A40" s="25"/>
      <c r="B40" s="49" t="s">
        <v>58</v>
      </c>
      <c r="C40" s="25"/>
      <c r="D40" s="50">
        <v>0</v>
      </c>
      <c r="E40" s="25"/>
      <c r="F40" s="25"/>
      <c r="G40" s="25"/>
      <c r="H40" s="2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.75">
      <c r="A41" s="25"/>
      <c r="B41" s="25"/>
      <c r="C41" s="25" t="s">
        <v>59</v>
      </c>
      <c r="D41" s="25">
        <f>(D40*E41)/100</f>
        <v>0</v>
      </c>
      <c r="E41" s="2">
        <v>45.35</v>
      </c>
      <c r="F41" s="23">
        <v>100.08</v>
      </c>
      <c r="G41" s="8">
        <v>56.08</v>
      </c>
      <c r="H41" s="23">
        <f>(G41*100)/F41</f>
        <v>56.03517186250999</v>
      </c>
      <c r="I41" s="24">
        <f>(D41*H41)/100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.75">
      <c r="A42" s="15"/>
      <c r="B42" s="15"/>
      <c r="C42" s="15" t="s">
        <v>60</v>
      </c>
      <c r="D42" s="25">
        <f>(D40*E42)/100</f>
        <v>0</v>
      </c>
      <c r="E42" s="53">
        <v>54.35</v>
      </c>
      <c r="F42" s="17">
        <v>84.31</v>
      </c>
      <c r="G42" s="47">
        <v>40.31</v>
      </c>
      <c r="H42" s="17">
        <f>(G42*100)/F42</f>
        <v>47.811647491400784</v>
      </c>
      <c r="I42" s="48">
        <f>(D42*H42)/100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>
      <c r="A43" s="25"/>
      <c r="B43" s="49" t="s">
        <v>61</v>
      </c>
      <c r="C43" s="25"/>
      <c r="D43" s="50">
        <v>0</v>
      </c>
      <c r="E43" s="23"/>
      <c r="F43" s="25"/>
      <c r="G43" s="25"/>
      <c r="H43" s="2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.75">
      <c r="A44" s="25"/>
      <c r="B44" s="25"/>
      <c r="C44" s="25" t="s">
        <v>62</v>
      </c>
      <c r="D44" s="25">
        <f>(D43*E44)/100</f>
        <v>0</v>
      </c>
      <c r="E44" s="2">
        <v>4.88</v>
      </c>
      <c r="F44" s="23">
        <v>28.88</v>
      </c>
      <c r="G44" s="8">
        <v>28.88</v>
      </c>
      <c r="H44" s="23">
        <f>(G44*100)/F44</f>
        <v>100</v>
      </c>
      <c r="I44" s="24">
        <f>(D44*H44)/100</f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.75">
      <c r="A45" s="25"/>
      <c r="B45" s="25"/>
      <c r="C45" s="25" t="s">
        <v>63</v>
      </c>
      <c r="D45" s="25">
        <f>(D43*E45)/100</f>
        <v>0</v>
      </c>
      <c r="E45" s="2">
        <v>16.66</v>
      </c>
      <c r="F45" s="23">
        <v>101.96</v>
      </c>
      <c r="G45" s="8">
        <v>101.96</v>
      </c>
      <c r="H45" s="23">
        <v>100</v>
      </c>
      <c r="I45" s="24">
        <f>(D45*H45)/100</f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3.5" customHeight="1">
      <c r="A46" s="15"/>
      <c r="B46" s="15"/>
      <c r="C46" s="15" t="s">
        <v>64</v>
      </c>
      <c r="D46" s="25">
        <f>(D43*E46)/100</f>
        <v>0</v>
      </c>
      <c r="E46" s="53">
        <v>79.48</v>
      </c>
      <c r="F46" s="17">
        <v>60.08</v>
      </c>
      <c r="G46" s="47">
        <v>60.08</v>
      </c>
      <c r="H46" s="17">
        <v>100</v>
      </c>
      <c r="I46" s="48">
        <f>(D46*H46)/100</f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">
      <c r="A47" s="25"/>
      <c r="B47" s="49" t="s">
        <v>65</v>
      </c>
      <c r="C47" s="25"/>
      <c r="D47" s="50">
        <v>0</v>
      </c>
      <c r="E47" s="23"/>
      <c r="F47" s="25"/>
      <c r="G47" s="25"/>
      <c r="H47" s="2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.75">
      <c r="A48" s="25"/>
      <c r="B48" s="52" t="s">
        <v>66</v>
      </c>
      <c r="C48" s="25" t="s">
        <v>67</v>
      </c>
      <c r="D48" s="25">
        <f>(D47*E48)/100</f>
        <v>0</v>
      </c>
      <c r="E48" s="2">
        <v>1.36</v>
      </c>
      <c r="F48" s="23">
        <v>101.96</v>
      </c>
      <c r="G48" s="8">
        <v>101.96</v>
      </c>
      <c r="H48" s="23">
        <v>100</v>
      </c>
      <c r="I48" s="24">
        <f aca="true" t="shared" si="3" ref="I48:I53">(D48*H48)/100</f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.75">
      <c r="A49" s="25"/>
      <c r="B49" s="25"/>
      <c r="C49" s="25" t="s">
        <v>68</v>
      </c>
      <c r="D49" s="25">
        <f>(D47*E49)/100</f>
        <v>0</v>
      </c>
      <c r="E49" s="2">
        <v>39.24</v>
      </c>
      <c r="F49" s="23">
        <v>69.62</v>
      </c>
      <c r="G49" s="8">
        <v>69.62</v>
      </c>
      <c r="H49" s="23">
        <v>100</v>
      </c>
      <c r="I49" s="24">
        <f t="shared" si="3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.75">
      <c r="A50" s="25"/>
      <c r="B50" s="25"/>
      <c r="C50" s="25" t="s">
        <v>69</v>
      </c>
      <c r="D50" s="25">
        <f>(D47*E50)/100</f>
        <v>0</v>
      </c>
      <c r="E50" s="2">
        <v>33.63</v>
      </c>
      <c r="F50" s="23">
        <v>100.08</v>
      </c>
      <c r="G50" s="8">
        <v>56.08</v>
      </c>
      <c r="H50" s="23">
        <f>(G50*100)/F50</f>
        <v>56.03517186250999</v>
      </c>
      <c r="I50" s="24">
        <f t="shared" si="3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.75">
      <c r="A51" s="25"/>
      <c r="B51" s="25"/>
      <c r="C51" s="25" t="s">
        <v>70</v>
      </c>
      <c r="D51" s="25">
        <f>(D47*E51)/100</f>
        <v>0</v>
      </c>
      <c r="E51" s="2">
        <v>8.7</v>
      </c>
      <c r="F51" s="23">
        <v>84.31</v>
      </c>
      <c r="G51" s="8">
        <v>40.31</v>
      </c>
      <c r="H51" s="23">
        <f>(G51*100)/F51</f>
        <v>47.811647491400784</v>
      </c>
      <c r="I51" s="24">
        <f t="shared" si="3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.75">
      <c r="A52" s="25"/>
      <c r="B52" s="25"/>
      <c r="C52" s="25" t="s">
        <v>71</v>
      </c>
      <c r="D52" s="25">
        <f>(D47*E52)/100</f>
        <v>0</v>
      </c>
      <c r="E52" s="2">
        <v>5.8</v>
      </c>
      <c r="F52" s="23">
        <v>105.98</v>
      </c>
      <c r="G52" s="8">
        <v>61.98</v>
      </c>
      <c r="H52" s="23">
        <f>(G52*100)/F52</f>
        <v>58.48273259105491</v>
      </c>
      <c r="I52" s="24">
        <f t="shared" si="3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.75">
      <c r="A53" s="15"/>
      <c r="B53" s="15"/>
      <c r="C53" s="15" t="s">
        <v>72</v>
      </c>
      <c r="D53" s="25">
        <f>(D47*E53)/100</f>
        <v>0</v>
      </c>
      <c r="E53" s="53">
        <v>11.3</v>
      </c>
      <c r="F53" s="17">
        <v>60.08</v>
      </c>
      <c r="G53" s="47">
        <v>60.08</v>
      </c>
      <c r="H53" s="17">
        <v>100</v>
      </c>
      <c r="I53" s="48">
        <f t="shared" si="3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25"/>
      <c r="B54" s="49" t="s">
        <v>73</v>
      </c>
      <c r="C54" s="25"/>
      <c r="D54" s="50">
        <v>0</v>
      </c>
      <c r="E54" s="2"/>
      <c r="F54" s="25"/>
      <c r="G54" s="2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.75">
      <c r="A55" s="25"/>
      <c r="B55" s="52" t="s">
        <v>74</v>
      </c>
      <c r="C55" s="25" t="s">
        <v>75</v>
      </c>
      <c r="D55" s="25">
        <f>(D54*E55)/100</f>
        <v>0</v>
      </c>
      <c r="E55" s="2">
        <v>1.7</v>
      </c>
      <c r="F55" s="23">
        <v>101.96</v>
      </c>
      <c r="G55" s="8">
        <v>101.96</v>
      </c>
      <c r="H55" s="23">
        <v>100</v>
      </c>
      <c r="I55" s="24">
        <f aca="true" t="shared" si="4" ref="I55:I63">(D55*H55)/100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.75">
      <c r="A56" s="25"/>
      <c r="B56" s="25"/>
      <c r="C56" s="25" t="s">
        <v>76</v>
      </c>
      <c r="D56" s="25">
        <f>(D54*E56)/100</f>
        <v>0</v>
      </c>
      <c r="E56" s="2">
        <v>24.5</v>
      </c>
      <c r="F56" s="23">
        <v>69.62</v>
      </c>
      <c r="G56" s="8">
        <v>69.62</v>
      </c>
      <c r="H56" s="23">
        <v>100</v>
      </c>
      <c r="I56" s="24">
        <f t="shared" si="4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.75">
      <c r="A57" s="25"/>
      <c r="B57" s="25"/>
      <c r="C57" s="25" t="s">
        <v>77</v>
      </c>
      <c r="D57" s="25">
        <f>(D54*E57)/100</f>
        <v>0</v>
      </c>
      <c r="E57" s="2">
        <v>23</v>
      </c>
      <c r="F57" s="23">
        <v>100.08</v>
      </c>
      <c r="G57" s="8">
        <v>56.08</v>
      </c>
      <c r="H57" s="23">
        <f>(G57*100)/F57</f>
        <v>56.03517186250999</v>
      </c>
      <c r="I57" s="24">
        <f t="shared" si="4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.75">
      <c r="A58" s="25"/>
      <c r="B58" s="25"/>
      <c r="C58" s="25" t="s">
        <v>78</v>
      </c>
      <c r="D58" s="25">
        <f>(D54*E58)/100</f>
        <v>0</v>
      </c>
      <c r="E58" s="2">
        <v>0.1</v>
      </c>
      <c r="F58" s="23">
        <v>132.2</v>
      </c>
      <c r="G58" s="8">
        <v>94.2</v>
      </c>
      <c r="H58" s="23">
        <f>(G58*100)/F58</f>
        <v>71.25567322239033</v>
      </c>
      <c r="I58" s="24">
        <f t="shared" si="4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.75">
      <c r="A59" s="25"/>
      <c r="B59" s="25"/>
      <c r="C59" s="25" t="s">
        <v>79</v>
      </c>
      <c r="D59" s="25">
        <f>(D54*E59)/100</f>
        <v>0</v>
      </c>
      <c r="E59" s="2">
        <v>3.9</v>
      </c>
      <c r="F59" s="23">
        <v>73.88</v>
      </c>
      <c r="G59" s="8">
        <v>28.88</v>
      </c>
      <c r="H59" s="23">
        <f>(G59*100)/F59</f>
        <v>39.090416892257714</v>
      </c>
      <c r="I59" s="24">
        <f t="shared" si="4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.75">
      <c r="A60" s="25"/>
      <c r="B60" s="25"/>
      <c r="C60" s="25" t="s">
        <v>80</v>
      </c>
      <c r="D60" s="25">
        <f>(D54*E60)/100</f>
        <v>0</v>
      </c>
      <c r="E60" s="2">
        <v>30.9</v>
      </c>
      <c r="F60" s="23">
        <v>84.31</v>
      </c>
      <c r="G60" s="8">
        <v>40.31</v>
      </c>
      <c r="H60" s="23">
        <f>(G60*100)/F60</f>
        <v>47.811647491400784</v>
      </c>
      <c r="I60" s="24">
        <f t="shared" si="4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.75">
      <c r="A61" s="25"/>
      <c r="B61" s="25"/>
      <c r="C61" s="25" t="s">
        <v>81</v>
      </c>
      <c r="D61" s="25">
        <f>(D54*E61)/100</f>
        <v>0</v>
      </c>
      <c r="E61" s="2">
        <v>3.77</v>
      </c>
      <c r="F61" s="23">
        <v>105.98</v>
      </c>
      <c r="G61" s="8">
        <v>61.98</v>
      </c>
      <c r="H61" s="23">
        <f>(G61*100)/F61</f>
        <v>58.48273259105491</v>
      </c>
      <c r="I61" s="24">
        <f t="shared" si="4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.75">
      <c r="A62" s="25"/>
      <c r="B62" s="25"/>
      <c r="C62" s="25" t="s">
        <v>82</v>
      </c>
      <c r="D62" s="25">
        <f>(D54*E62)/100</f>
        <v>0</v>
      </c>
      <c r="E62" s="2">
        <v>11.8</v>
      </c>
      <c r="F62" s="23">
        <v>60.08</v>
      </c>
      <c r="G62" s="8">
        <v>60.08</v>
      </c>
      <c r="H62" s="23">
        <v>100</v>
      </c>
      <c r="I62" s="24">
        <f t="shared" si="4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.75">
      <c r="A63" s="15"/>
      <c r="B63" s="15"/>
      <c r="C63" s="15" t="s">
        <v>83</v>
      </c>
      <c r="D63" s="15">
        <f>(D54*E63)/100</f>
        <v>0</v>
      </c>
      <c r="E63" s="53">
        <v>0.45</v>
      </c>
      <c r="F63" s="17">
        <v>120</v>
      </c>
      <c r="G63" s="47">
        <v>120</v>
      </c>
      <c r="H63" s="17">
        <v>100</v>
      </c>
      <c r="I63" s="48">
        <f t="shared" si="4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9" t="s">
        <v>84</v>
      </c>
      <c r="B64" s="25"/>
      <c r="C64" s="25"/>
      <c r="D64" s="23"/>
      <c r="E64" s="25"/>
      <c r="F64" s="25"/>
      <c r="G64" s="25"/>
      <c r="H64" s="25"/>
      <c r="I64" s="2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25"/>
      <c r="B65" s="49" t="s">
        <v>85</v>
      </c>
      <c r="C65" s="25"/>
      <c r="D65" s="50">
        <v>0</v>
      </c>
      <c r="E65" s="25"/>
      <c r="F65" s="25"/>
      <c r="G65" s="25"/>
      <c r="H65" s="25"/>
      <c r="I65" s="2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.75">
      <c r="A66" s="25"/>
      <c r="B66" s="49" t="s">
        <v>86</v>
      </c>
      <c r="C66" s="25" t="s">
        <v>87</v>
      </c>
      <c r="D66" s="25">
        <f>(D65*E66)/100</f>
        <v>0</v>
      </c>
      <c r="E66" s="2">
        <v>3.7</v>
      </c>
      <c r="F66" s="23">
        <v>101.96</v>
      </c>
      <c r="G66" s="8">
        <v>101.96</v>
      </c>
      <c r="H66" s="23">
        <v>100</v>
      </c>
      <c r="I66" s="24">
        <f aca="true" t="shared" si="5" ref="I66:I71">(D66*H66)/100</f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.75">
      <c r="A67" s="25"/>
      <c r="B67" s="25"/>
      <c r="C67" s="25" t="s">
        <v>88</v>
      </c>
      <c r="D67" s="25">
        <f>(D65*E67)/100</f>
        <v>0</v>
      </c>
      <c r="E67" s="2">
        <v>2.6</v>
      </c>
      <c r="F67" s="23">
        <v>69.62</v>
      </c>
      <c r="G67" s="8">
        <v>69.62</v>
      </c>
      <c r="H67" s="23">
        <v>100</v>
      </c>
      <c r="I67" s="24">
        <f t="shared" si="5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.75">
      <c r="A68" s="25"/>
      <c r="B68" s="25"/>
      <c r="C68" s="25" t="s">
        <v>89</v>
      </c>
      <c r="D68" s="25">
        <f>(D65*E68)/100</f>
        <v>0</v>
      </c>
      <c r="E68" s="2">
        <v>6.3</v>
      </c>
      <c r="F68" s="23">
        <v>56.08</v>
      </c>
      <c r="G68" s="8">
        <v>56.08</v>
      </c>
      <c r="H68" s="23">
        <f>(G68*100)/F68</f>
        <v>100</v>
      </c>
      <c r="I68" s="24">
        <f t="shared" si="5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.75">
      <c r="A69" s="25"/>
      <c r="B69" s="25"/>
      <c r="C69" s="25" t="s">
        <v>90</v>
      </c>
      <c r="D69" s="25">
        <f>(D65*E69)/100</f>
        <v>0</v>
      </c>
      <c r="E69" s="2">
        <v>2.3</v>
      </c>
      <c r="F69" s="23">
        <v>94.2</v>
      </c>
      <c r="G69" s="8">
        <v>94.2</v>
      </c>
      <c r="H69" s="23">
        <f>(G69*100)/F69</f>
        <v>100</v>
      </c>
      <c r="I69" s="24">
        <f t="shared" si="5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.75">
      <c r="A70" s="25"/>
      <c r="B70" s="25"/>
      <c r="C70" s="25" t="s">
        <v>91</v>
      </c>
      <c r="D70" s="25">
        <f>(D65*E70)/100</f>
        <v>0</v>
      </c>
      <c r="E70" s="2">
        <v>15.3</v>
      </c>
      <c r="F70" s="23">
        <v>61.98</v>
      </c>
      <c r="G70" s="8">
        <v>61.98</v>
      </c>
      <c r="H70" s="23">
        <f>(G70*100)/F70</f>
        <v>100</v>
      </c>
      <c r="I70" s="24">
        <f t="shared" si="5"/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.75">
      <c r="A71" s="15"/>
      <c r="B71" s="15"/>
      <c r="C71" s="15" t="s">
        <v>92</v>
      </c>
      <c r="D71" s="15">
        <f>(D65*E71)/100</f>
        <v>0</v>
      </c>
      <c r="E71" s="53">
        <v>68.8</v>
      </c>
      <c r="F71" s="17">
        <v>60.08</v>
      </c>
      <c r="G71" s="47">
        <v>60.08</v>
      </c>
      <c r="H71" s="17">
        <v>100</v>
      </c>
      <c r="I71" s="48">
        <f t="shared" si="5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.75">
      <c r="A72" s="25"/>
      <c r="B72" s="49" t="s">
        <v>93</v>
      </c>
      <c r="C72" s="25"/>
      <c r="D72" s="50">
        <v>0</v>
      </c>
      <c r="E72" s="2"/>
      <c r="F72" s="23"/>
      <c r="G72" s="8"/>
      <c r="H72" s="23"/>
      <c r="I72" s="2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.75">
      <c r="A73" s="25"/>
      <c r="B73" s="25"/>
      <c r="C73" s="25" t="s">
        <v>94</v>
      </c>
      <c r="D73" s="25">
        <f>(D72*E73)/100</f>
        <v>0</v>
      </c>
      <c r="E73" s="2">
        <v>23.1</v>
      </c>
      <c r="F73" s="23">
        <v>69.62</v>
      </c>
      <c r="G73" s="8">
        <v>69.62</v>
      </c>
      <c r="H73" s="23">
        <v>100</v>
      </c>
      <c r="I73" s="24">
        <f>(D73*H73)/100</f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.75">
      <c r="A74" s="25"/>
      <c r="B74" s="25"/>
      <c r="C74" s="25" t="s">
        <v>95</v>
      </c>
      <c r="D74" s="25">
        <f>(D72*E74)/100</f>
        <v>0</v>
      </c>
      <c r="E74" s="2">
        <v>20.1</v>
      </c>
      <c r="F74" s="23">
        <v>56.08</v>
      </c>
      <c r="G74" s="8">
        <v>56.08</v>
      </c>
      <c r="H74" s="23">
        <f>(G74*100)/F74</f>
        <v>100</v>
      </c>
      <c r="I74" s="24">
        <f>(D74*H74)/100</f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.75">
      <c r="A75" s="25"/>
      <c r="B75" s="25"/>
      <c r="C75" s="25" t="s">
        <v>96</v>
      </c>
      <c r="D75" s="25">
        <f>(D72*E75)/100</f>
        <v>0</v>
      </c>
      <c r="E75" s="2">
        <v>10.3</v>
      </c>
      <c r="F75" s="23">
        <v>61.98</v>
      </c>
      <c r="G75" s="8">
        <v>61.98</v>
      </c>
      <c r="H75" s="23">
        <f>(G75*100)/F75</f>
        <v>100</v>
      </c>
      <c r="I75" s="24">
        <f>(D75*H75)/100</f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.75">
      <c r="A76" s="15"/>
      <c r="B76" s="15"/>
      <c r="C76" s="15" t="s">
        <v>97</v>
      </c>
      <c r="D76" s="15">
        <f>(D72*E76)/100</f>
        <v>0</v>
      </c>
      <c r="E76" s="53">
        <v>46.5</v>
      </c>
      <c r="F76" s="17">
        <v>60.08</v>
      </c>
      <c r="G76" s="47">
        <v>60.08</v>
      </c>
      <c r="H76" s="17">
        <v>100</v>
      </c>
      <c r="I76" s="48">
        <f>(D76*H76)/100</f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.75">
      <c r="A77" s="54"/>
      <c r="B77" s="49" t="s">
        <v>98</v>
      </c>
      <c r="C77" s="25"/>
      <c r="D77" s="50">
        <v>0</v>
      </c>
      <c r="E77" s="25"/>
      <c r="F77" s="25"/>
      <c r="G77" s="25"/>
      <c r="H77" s="25"/>
      <c r="I77" s="2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.75">
      <c r="A78" s="49"/>
      <c r="B78" s="49" t="s">
        <v>99</v>
      </c>
      <c r="C78" s="25" t="s">
        <v>100</v>
      </c>
      <c r="D78" s="25">
        <f>(D77*E78)/100</f>
        <v>0</v>
      </c>
      <c r="E78" s="2">
        <v>5.93</v>
      </c>
      <c r="F78" s="23">
        <v>101.96</v>
      </c>
      <c r="G78" s="8">
        <v>101.96</v>
      </c>
      <c r="H78" s="23">
        <v>100</v>
      </c>
      <c r="I78" s="24">
        <f aca="true" t="shared" si="6" ref="I78:I83">(D78*H78)/100</f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.75">
      <c r="A79" s="1"/>
      <c r="B79" s="1"/>
      <c r="C79" s="25" t="s">
        <v>101</v>
      </c>
      <c r="D79" s="25">
        <f>(D77*E79)/100</f>
        <v>0</v>
      </c>
      <c r="E79" s="2">
        <v>33</v>
      </c>
      <c r="F79" s="23">
        <v>56.08</v>
      </c>
      <c r="G79" s="8">
        <v>56.08</v>
      </c>
      <c r="H79" s="23">
        <f>(G79*100)/F79</f>
        <v>100</v>
      </c>
      <c r="I79" s="24">
        <f t="shared" si="6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.75">
      <c r="A80" s="25"/>
      <c r="B80" s="25"/>
      <c r="C80" s="25" t="s">
        <v>102</v>
      </c>
      <c r="D80" s="25">
        <f>(D77*E80)/100</f>
        <v>0</v>
      </c>
      <c r="E80" s="3">
        <v>0.7</v>
      </c>
      <c r="F80" s="23">
        <v>40</v>
      </c>
      <c r="G80" s="8">
        <v>40</v>
      </c>
      <c r="H80" s="23">
        <f>(G80*100)/F80</f>
        <v>100</v>
      </c>
      <c r="I80" s="24">
        <f t="shared" si="6"/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5.75">
      <c r="A81" s="25"/>
      <c r="B81" s="25"/>
      <c r="C81" s="25" t="s">
        <v>103</v>
      </c>
      <c r="D81" s="25">
        <f>(D77*E81)/100</f>
        <v>0</v>
      </c>
      <c r="E81" s="2">
        <v>0</v>
      </c>
      <c r="F81" s="23">
        <v>94.2</v>
      </c>
      <c r="G81" s="8">
        <v>94.2</v>
      </c>
      <c r="H81" s="23">
        <f>(G81*100)/F81</f>
        <v>100</v>
      </c>
      <c r="I81" s="24">
        <f t="shared" si="6"/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5.75">
      <c r="A82" s="25"/>
      <c r="B82" s="25"/>
      <c r="C82" s="25" t="s">
        <v>104</v>
      </c>
      <c r="D82" s="25">
        <f>(D77*E82)/100</f>
        <v>0</v>
      </c>
      <c r="E82" s="2">
        <v>16.6</v>
      </c>
      <c r="F82" s="23">
        <v>61.98</v>
      </c>
      <c r="G82" s="8">
        <v>61.98</v>
      </c>
      <c r="H82" s="23">
        <f>(G82*100)/F82</f>
        <v>100</v>
      </c>
      <c r="I82" s="24">
        <f t="shared" si="6"/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.75">
      <c r="A83" s="15"/>
      <c r="B83" s="15"/>
      <c r="C83" s="15" t="s">
        <v>105</v>
      </c>
      <c r="D83" s="15">
        <f>(D77*E83)/100</f>
        <v>0</v>
      </c>
      <c r="E83" s="53">
        <v>76.5</v>
      </c>
      <c r="F83" s="17">
        <v>60.08</v>
      </c>
      <c r="G83" s="47">
        <v>60.08</v>
      </c>
      <c r="H83" s="17">
        <v>100</v>
      </c>
      <c r="I83" s="48">
        <f t="shared" si="6"/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">
      <c r="A84" s="19" t="s">
        <v>106</v>
      </c>
      <c r="B84" s="25"/>
      <c r="C84" s="25"/>
      <c r="D84" s="23"/>
      <c r="E84" s="25"/>
      <c r="F84" s="25"/>
      <c r="G84" s="25"/>
      <c r="H84" s="25"/>
      <c r="I84" s="2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">
      <c r="A85" s="25"/>
      <c r="B85" s="49" t="s">
        <v>107</v>
      </c>
      <c r="C85" s="25"/>
      <c r="D85" s="50">
        <v>0</v>
      </c>
      <c r="E85" s="25"/>
      <c r="F85" s="25"/>
      <c r="G85" s="25"/>
      <c r="H85" s="25"/>
      <c r="I85" s="2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.75">
      <c r="A86" s="25"/>
      <c r="B86" s="49"/>
      <c r="C86" s="25" t="s">
        <v>108</v>
      </c>
      <c r="D86" s="25">
        <f>(D85*E86)/100</f>
        <v>0</v>
      </c>
      <c r="E86" s="2">
        <v>17.5</v>
      </c>
      <c r="F86" s="23">
        <v>101.96</v>
      </c>
      <c r="G86" s="8">
        <v>101.96</v>
      </c>
      <c r="H86" s="23">
        <v>100</v>
      </c>
      <c r="I86" s="24">
        <f aca="true" t="shared" si="7" ref="I86:I91">(D86*H86)/100</f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.75">
      <c r="A87" s="25"/>
      <c r="B87" s="25"/>
      <c r="C87" s="25" t="s">
        <v>109</v>
      </c>
      <c r="D87" s="25">
        <f>(D85*E87)/100</f>
        <v>0</v>
      </c>
      <c r="E87" s="2">
        <v>0.03</v>
      </c>
      <c r="F87" s="23">
        <v>56.08</v>
      </c>
      <c r="G87" s="8">
        <v>56.08</v>
      </c>
      <c r="H87" s="23">
        <f>(G87*100)/F87</f>
        <v>100</v>
      </c>
      <c r="I87" s="24">
        <f t="shared" si="7"/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.75">
      <c r="A88" s="25"/>
      <c r="B88" s="25"/>
      <c r="C88" s="25" t="s">
        <v>110</v>
      </c>
      <c r="D88" s="25">
        <f>(D86*E88)/100</f>
        <v>0</v>
      </c>
      <c r="E88" s="2">
        <v>0.08</v>
      </c>
      <c r="F88" s="23">
        <v>160</v>
      </c>
      <c r="G88" s="8">
        <v>160</v>
      </c>
      <c r="H88" s="23">
        <f>(G88*100)/F88</f>
        <v>100</v>
      </c>
      <c r="I88" s="24">
        <f t="shared" si="7"/>
        <v>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5.75">
      <c r="A89" s="25"/>
      <c r="B89" s="25"/>
      <c r="C89" s="25" t="s">
        <v>111</v>
      </c>
      <c r="D89" s="25">
        <f>(D85*E89)/100</f>
        <v>0</v>
      </c>
      <c r="E89" s="2">
        <v>10.4</v>
      </c>
      <c r="F89" s="23">
        <v>94.2</v>
      </c>
      <c r="G89" s="8">
        <v>94.2</v>
      </c>
      <c r="H89" s="23">
        <f>(G89*100)/F89</f>
        <v>100</v>
      </c>
      <c r="I89" s="24">
        <f t="shared" si="7"/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.75">
      <c r="A90" s="25"/>
      <c r="B90" s="25"/>
      <c r="C90" s="25" t="s">
        <v>112</v>
      </c>
      <c r="D90" s="25">
        <f>(D85*E90)/100</f>
        <v>0</v>
      </c>
      <c r="E90" s="2">
        <v>3</v>
      </c>
      <c r="F90" s="23">
        <v>61.98</v>
      </c>
      <c r="G90" s="8">
        <v>61.98</v>
      </c>
      <c r="H90" s="23">
        <f>(G90*100)/F90</f>
        <v>100</v>
      </c>
      <c r="I90" s="24">
        <f t="shared" si="7"/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5.75">
      <c r="A91" s="15"/>
      <c r="B91" s="15"/>
      <c r="C91" s="15" t="s">
        <v>113</v>
      </c>
      <c r="D91" s="15">
        <f>(D85*E91)/100</f>
        <v>0</v>
      </c>
      <c r="E91" s="53">
        <v>68.5</v>
      </c>
      <c r="F91" s="17">
        <v>60.08</v>
      </c>
      <c r="G91" s="47">
        <v>60.08</v>
      </c>
      <c r="H91" s="17">
        <v>100</v>
      </c>
      <c r="I91" s="48">
        <f t="shared" si="7"/>
        <v>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5">
      <c r="A92" s="25"/>
      <c r="B92" s="49" t="s">
        <v>114</v>
      </c>
      <c r="C92" s="25"/>
      <c r="D92" s="50">
        <v>0</v>
      </c>
      <c r="E92" s="25"/>
      <c r="F92" s="25"/>
      <c r="G92" s="25"/>
      <c r="H92" s="25"/>
      <c r="I92" s="2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5.75">
      <c r="A93" s="25"/>
      <c r="B93" s="49"/>
      <c r="C93" s="25" t="s">
        <v>115</v>
      </c>
      <c r="D93" s="25">
        <f>(D92*E93)/100</f>
        <v>0</v>
      </c>
      <c r="E93" s="2">
        <v>18.5</v>
      </c>
      <c r="F93" s="23">
        <v>101.96</v>
      </c>
      <c r="G93" s="8">
        <v>101.96</v>
      </c>
      <c r="H93" s="23">
        <v>100</v>
      </c>
      <c r="I93" s="24">
        <f aca="true" t="shared" si="8" ref="I93:I98">(D93*H93)/100</f>
        <v>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5.75">
      <c r="A94" s="25"/>
      <c r="B94" s="25"/>
      <c r="C94" s="25" t="s">
        <v>116</v>
      </c>
      <c r="D94" s="25">
        <f>(D92*E94)/100</f>
        <v>0</v>
      </c>
      <c r="E94" s="2">
        <v>1.15</v>
      </c>
      <c r="F94" s="23">
        <v>56.08</v>
      </c>
      <c r="G94" s="8">
        <v>56.08</v>
      </c>
      <c r="H94" s="23">
        <f>(G94*100)/F94</f>
        <v>100</v>
      </c>
      <c r="I94" s="24">
        <f t="shared" si="8"/>
        <v>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5.75">
      <c r="A95" s="25"/>
      <c r="B95" s="25"/>
      <c r="C95" s="25" t="s">
        <v>117</v>
      </c>
      <c r="D95" s="25">
        <f>(D93*E95)/100</f>
        <v>0</v>
      </c>
      <c r="E95" s="2">
        <v>0.09</v>
      </c>
      <c r="F95" s="23">
        <v>160</v>
      </c>
      <c r="G95" s="8">
        <v>160</v>
      </c>
      <c r="H95" s="23">
        <f>(G95*100)/F95</f>
        <v>100</v>
      </c>
      <c r="I95" s="24">
        <f t="shared" si="8"/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5.75">
      <c r="A96" s="25"/>
      <c r="B96" s="25"/>
      <c r="C96" s="25" t="s">
        <v>118</v>
      </c>
      <c r="D96" s="25">
        <f>(D92*E96)/100</f>
        <v>0</v>
      </c>
      <c r="E96" s="2">
        <v>9.4</v>
      </c>
      <c r="F96" s="23">
        <v>94.2</v>
      </c>
      <c r="G96" s="8">
        <v>94.2</v>
      </c>
      <c r="H96" s="23">
        <f>(G96*100)/F96</f>
        <v>100</v>
      </c>
      <c r="I96" s="24">
        <f t="shared" si="8"/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5.75">
      <c r="A97" s="25"/>
      <c r="B97" s="25"/>
      <c r="C97" s="25" t="s">
        <v>119</v>
      </c>
      <c r="D97" s="25">
        <f>(D92*E97)/100</f>
        <v>0</v>
      </c>
      <c r="E97" s="2">
        <v>3.24</v>
      </c>
      <c r="F97" s="23">
        <v>61.98</v>
      </c>
      <c r="G97" s="8">
        <v>61.98</v>
      </c>
      <c r="H97" s="23">
        <f>(G97*100)/F97</f>
        <v>100</v>
      </c>
      <c r="I97" s="24">
        <f t="shared" si="8"/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5.75">
      <c r="A98" s="25"/>
      <c r="B98" s="15"/>
      <c r="C98" s="15" t="s">
        <v>120</v>
      </c>
      <c r="D98" s="15">
        <f>(D92*E98)/100</f>
        <v>0</v>
      </c>
      <c r="E98" s="53">
        <v>67.5</v>
      </c>
      <c r="F98" s="17">
        <v>60.08</v>
      </c>
      <c r="G98" s="47">
        <v>60.08</v>
      </c>
      <c r="H98" s="17">
        <v>100</v>
      </c>
      <c r="I98" s="48">
        <f t="shared" si="8"/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5">
      <c r="A99" s="25"/>
      <c r="B99" s="49" t="s">
        <v>121</v>
      </c>
      <c r="C99" s="25"/>
      <c r="D99" s="50">
        <v>0</v>
      </c>
      <c r="E99" s="25"/>
      <c r="F99" s="25"/>
      <c r="G99" s="25"/>
      <c r="H99" s="25"/>
      <c r="I99" s="2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5.75">
      <c r="A100" s="25"/>
      <c r="B100" s="49"/>
      <c r="C100" s="25" t="s">
        <v>122</v>
      </c>
      <c r="D100" s="25">
        <f>(D99*E100)/100</f>
        <v>0</v>
      </c>
      <c r="E100" s="2">
        <v>19.7</v>
      </c>
      <c r="F100" s="23">
        <v>101.96</v>
      </c>
      <c r="G100" s="8">
        <v>101.96</v>
      </c>
      <c r="H100" s="23">
        <v>100</v>
      </c>
      <c r="I100" s="24">
        <f aca="true" t="shared" si="9" ref="I100:I105">(D100*H100)/100</f>
        <v>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5.75">
      <c r="A101" s="25"/>
      <c r="B101" s="25"/>
      <c r="C101" s="25" t="s">
        <v>123</v>
      </c>
      <c r="D101" s="25">
        <f>(D99*E101)/100</f>
        <v>0</v>
      </c>
      <c r="E101" s="2">
        <v>1.8</v>
      </c>
      <c r="F101" s="23">
        <v>56.08</v>
      </c>
      <c r="G101" s="8">
        <v>56.08</v>
      </c>
      <c r="H101" s="23">
        <f>(G101*100)/F101</f>
        <v>100</v>
      </c>
      <c r="I101" s="24">
        <f t="shared" si="9"/>
        <v>0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5.75">
      <c r="A102" s="25"/>
      <c r="B102" s="25"/>
      <c r="C102" s="25" t="s">
        <v>124</v>
      </c>
      <c r="D102" s="25">
        <f>(D100*E102)/100</f>
        <v>0</v>
      </c>
      <c r="E102" s="2">
        <v>0.04</v>
      </c>
      <c r="F102" s="23">
        <v>160</v>
      </c>
      <c r="G102" s="8">
        <v>160</v>
      </c>
      <c r="H102" s="23">
        <f>(G102*100)/F102</f>
        <v>100</v>
      </c>
      <c r="I102" s="24">
        <f t="shared" si="9"/>
        <v>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5.75">
      <c r="A103" s="25"/>
      <c r="B103" s="25"/>
      <c r="C103" s="25" t="s">
        <v>125</v>
      </c>
      <c r="D103" s="25">
        <f>(D99*E103)/100</f>
        <v>0</v>
      </c>
      <c r="E103" s="2">
        <v>7</v>
      </c>
      <c r="F103" s="23">
        <v>94.2</v>
      </c>
      <c r="G103" s="8">
        <v>94.2</v>
      </c>
      <c r="H103" s="23">
        <f>(G103*100)/F103</f>
        <v>100</v>
      </c>
      <c r="I103" s="24">
        <f t="shared" si="9"/>
        <v>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.75">
      <c r="A104" s="25"/>
      <c r="B104" s="25"/>
      <c r="C104" s="25" t="s">
        <v>126</v>
      </c>
      <c r="D104" s="25">
        <f>(D99*E104)/100</f>
        <v>0</v>
      </c>
      <c r="E104" s="2">
        <v>4.5</v>
      </c>
      <c r="F104" s="23">
        <v>61.98</v>
      </c>
      <c r="G104" s="8">
        <v>61.98</v>
      </c>
      <c r="H104" s="23">
        <f>(G104*100)/F104</f>
        <v>100</v>
      </c>
      <c r="I104" s="24">
        <f t="shared" si="9"/>
        <v>0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5.75">
      <c r="A105" s="15"/>
      <c r="B105" s="15"/>
      <c r="C105" s="15" t="s">
        <v>127</v>
      </c>
      <c r="D105" s="15">
        <f>(D99*E105)/100</f>
        <v>0</v>
      </c>
      <c r="E105" s="53">
        <v>66.8</v>
      </c>
      <c r="F105" s="17">
        <v>60.08</v>
      </c>
      <c r="G105" s="47">
        <v>60.08</v>
      </c>
      <c r="H105" s="17">
        <v>100</v>
      </c>
      <c r="I105" s="48">
        <f t="shared" si="9"/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5">
      <c r="A106" s="25"/>
      <c r="B106" s="25"/>
      <c r="C106" s="25"/>
      <c r="D106" s="23"/>
      <c r="E106" s="25"/>
      <c r="F106" s="25"/>
      <c r="G106" s="25"/>
      <c r="H106" s="25"/>
      <c r="I106" s="2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5">
      <c r="A107" s="19" t="s">
        <v>128</v>
      </c>
      <c r="B107" s="1"/>
      <c r="C107" s="1"/>
      <c r="D107" s="55" t="s">
        <v>129</v>
      </c>
      <c r="E107" s="55" t="s">
        <v>130</v>
      </c>
      <c r="F107" s="56" t="s">
        <v>131</v>
      </c>
      <c r="G107" s="1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5">
      <c r="A108" s="57" t="s">
        <v>132</v>
      </c>
      <c r="B108" s="58" t="s">
        <v>133</v>
      </c>
      <c r="C108" s="59">
        <f>I11+I38+I45+I55+I66+I78+I31+I86+I93+I100</f>
        <v>0</v>
      </c>
      <c r="D108" s="60">
        <v>101.96</v>
      </c>
      <c r="E108" s="61">
        <f aca="true" t="shared" si="10" ref="E108:E121">C108/D108</f>
        <v>0</v>
      </c>
      <c r="F108" s="62" t="e">
        <f>E108/F122</f>
        <v>#DIV/0!</v>
      </c>
      <c r="G108" s="25"/>
      <c r="H108" s="25"/>
      <c r="I108" s="2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5">
      <c r="A109" s="57" t="s">
        <v>134</v>
      </c>
      <c r="B109" s="58" t="s">
        <v>135</v>
      </c>
      <c r="C109" s="59">
        <f>I20</f>
        <v>0</v>
      </c>
      <c r="D109" s="60">
        <v>153.34</v>
      </c>
      <c r="E109" s="61">
        <f t="shared" si="10"/>
        <v>0</v>
      </c>
      <c r="F109" s="62" t="e">
        <f>E109/F122</f>
        <v>#DIV/0!</v>
      </c>
      <c r="G109" s="25"/>
      <c r="H109" s="25"/>
      <c r="I109" s="2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5">
      <c r="A110" s="57" t="s">
        <v>136</v>
      </c>
      <c r="B110" s="58" t="s">
        <v>137</v>
      </c>
      <c r="C110" s="59">
        <f>I12+I34+I49+I56+I67+I73</f>
        <v>0</v>
      </c>
      <c r="D110" s="60">
        <v>69.62</v>
      </c>
      <c r="E110" s="61">
        <f t="shared" si="10"/>
        <v>0</v>
      </c>
      <c r="F110" s="62" t="e">
        <f>E110/F122</f>
        <v>#DIV/0!</v>
      </c>
      <c r="G110" s="25"/>
      <c r="H110" s="25"/>
      <c r="I110" s="2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5">
      <c r="A111" s="57" t="s">
        <v>138</v>
      </c>
      <c r="B111" s="58" t="s">
        <v>139</v>
      </c>
      <c r="C111" s="59">
        <f>I13+I25+I41+I50+I57+I68+I79+I74+I87+I94+I101</f>
        <v>0</v>
      </c>
      <c r="D111" s="60">
        <v>56</v>
      </c>
      <c r="E111" s="61">
        <f t="shared" si="10"/>
        <v>0</v>
      </c>
      <c r="F111" s="62" t="e">
        <f>E111/F122</f>
        <v>#DIV/0!</v>
      </c>
      <c r="G111" s="25"/>
      <c r="H111" s="25"/>
      <c r="I111" s="2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5">
      <c r="A112" s="57" t="s">
        <v>140</v>
      </c>
      <c r="B112" s="58" t="s">
        <v>141</v>
      </c>
      <c r="C112" s="59">
        <f>I23+I58+I69+I81+I89+I96+I103</f>
        <v>0</v>
      </c>
      <c r="D112" s="60">
        <v>94.2</v>
      </c>
      <c r="E112" s="61">
        <f t="shared" si="10"/>
        <v>0</v>
      </c>
      <c r="F112" s="62" t="e">
        <f>E112/F122</f>
        <v>#DIV/0!</v>
      </c>
      <c r="G112" s="25"/>
      <c r="H112" s="25"/>
      <c r="I112" s="2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5">
      <c r="A113" s="57" t="s">
        <v>142</v>
      </c>
      <c r="B113" s="58" t="s">
        <v>143</v>
      </c>
      <c r="C113" s="59">
        <f>I21+I37+I44+I59</f>
        <v>0</v>
      </c>
      <c r="D113" s="60">
        <v>29.88</v>
      </c>
      <c r="E113" s="61">
        <f t="shared" si="10"/>
        <v>0</v>
      </c>
      <c r="F113" s="62" t="e">
        <f>E113/F122</f>
        <v>#DIV/0!</v>
      </c>
      <c r="G113" s="25"/>
      <c r="H113" s="25"/>
      <c r="I113" s="2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5">
      <c r="A114" s="57" t="s">
        <v>144</v>
      </c>
      <c r="B114" s="58" t="s">
        <v>145</v>
      </c>
      <c r="C114" s="59">
        <f>I22+I28+I42+I51+I60+I80</f>
        <v>0</v>
      </c>
      <c r="D114" s="60">
        <v>40.31</v>
      </c>
      <c r="E114" s="61">
        <f t="shared" si="10"/>
        <v>0</v>
      </c>
      <c r="F114" s="62" t="e">
        <f>E114/F122</f>
        <v>#DIV/0!</v>
      </c>
      <c r="G114" s="25"/>
      <c r="H114" s="25"/>
      <c r="I114" s="2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5">
      <c r="A115" s="57" t="s">
        <v>146</v>
      </c>
      <c r="B115" s="58" t="s">
        <v>147</v>
      </c>
      <c r="C115" s="59">
        <f>I24+I35+I52+I61+I70+I82+I75+I90+I97+I104</f>
        <v>0</v>
      </c>
      <c r="D115" s="60">
        <v>61.98</v>
      </c>
      <c r="E115" s="61">
        <f t="shared" si="10"/>
        <v>0</v>
      </c>
      <c r="F115" s="62" t="e">
        <f>E115/F122</f>
        <v>#DIV/0!</v>
      </c>
      <c r="G115" s="25"/>
      <c r="H115" s="25"/>
      <c r="I115" s="2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5">
      <c r="A116" s="57" t="s">
        <v>148</v>
      </c>
      <c r="B116" s="58" t="s">
        <v>149</v>
      </c>
      <c r="C116" s="59">
        <f>I14+I29+I39+I46+I53+I62+I71+I83+I76+I32+I91+I98+I105</f>
        <v>0</v>
      </c>
      <c r="D116" s="60">
        <v>60.08</v>
      </c>
      <c r="E116" s="61">
        <f t="shared" si="10"/>
        <v>0</v>
      </c>
      <c r="F116" s="62" t="e">
        <f>E116/F122</f>
        <v>#DIV/0!</v>
      </c>
      <c r="G116" s="25"/>
      <c r="H116" s="25"/>
      <c r="I116" s="2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5">
      <c r="A117" s="57" t="s">
        <v>150</v>
      </c>
      <c r="B117" s="58" t="s">
        <v>151</v>
      </c>
      <c r="C117" s="59">
        <f>I63</f>
        <v>0</v>
      </c>
      <c r="D117" s="60">
        <v>103.6</v>
      </c>
      <c r="E117" s="61">
        <f t="shared" si="10"/>
        <v>0</v>
      </c>
      <c r="F117" s="62" t="e">
        <f>E117/F122</f>
        <v>#DIV/0!</v>
      </c>
      <c r="G117" s="25"/>
      <c r="H117" s="25"/>
      <c r="I117" s="2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5">
      <c r="A118" s="57" t="s">
        <v>152</v>
      </c>
      <c r="B118" s="58" t="s">
        <v>153</v>
      </c>
      <c r="C118" s="59">
        <f>I15</f>
        <v>0</v>
      </c>
      <c r="D118" s="60">
        <v>151</v>
      </c>
      <c r="E118" s="61">
        <f t="shared" si="10"/>
        <v>0</v>
      </c>
      <c r="F118" s="62" t="e">
        <f>E118/F122</f>
        <v>#DIV/0!</v>
      </c>
      <c r="G118" s="25"/>
      <c r="H118" s="25"/>
      <c r="I118" s="2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5">
      <c r="A119" s="57" t="s">
        <v>154</v>
      </c>
      <c r="B119" s="58" t="s">
        <v>155</v>
      </c>
      <c r="C119" s="59">
        <f>I16</f>
        <v>0</v>
      </c>
      <c r="D119" s="60">
        <v>79.9</v>
      </c>
      <c r="E119" s="61">
        <f t="shared" si="10"/>
        <v>0</v>
      </c>
      <c r="F119" s="62" t="e">
        <f>E119/F122</f>
        <v>#DIV/0!</v>
      </c>
      <c r="G119" s="25"/>
      <c r="H119" s="25"/>
      <c r="I119" s="2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5">
      <c r="A120" s="57" t="s">
        <v>156</v>
      </c>
      <c r="B120" s="58" t="s">
        <v>157</v>
      </c>
      <c r="C120" s="59">
        <f>I17</f>
        <v>0</v>
      </c>
      <c r="D120" s="60">
        <v>81.37</v>
      </c>
      <c r="E120" s="61">
        <f t="shared" si="10"/>
        <v>0</v>
      </c>
      <c r="F120" s="62" t="e">
        <f>E120/F122</f>
        <v>#DIV/0!</v>
      </c>
      <c r="G120" s="25"/>
      <c r="H120" s="25"/>
      <c r="I120" s="2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5">
      <c r="A121" s="57" t="s">
        <v>158</v>
      </c>
      <c r="B121" s="58" t="s">
        <v>159</v>
      </c>
      <c r="C121" s="59">
        <f>I18</f>
        <v>0</v>
      </c>
      <c r="D121" s="60">
        <v>120</v>
      </c>
      <c r="E121" s="61">
        <f t="shared" si="10"/>
        <v>0</v>
      </c>
      <c r="F121" s="62" t="e">
        <f>E121/F122</f>
        <v>#DIV/0!</v>
      </c>
      <c r="G121" s="25"/>
      <c r="H121" s="25"/>
      <c r="I121" s="2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5">
      <c r="A122" s="25"/>
      <c r="B122" s="25"/>
      <c r="C122" s="25"/>
      <c r="D122" s="63" t="s">
        <v>160</v>
      </c>
      <c r="E122" s="25"/>
      <c r="F122" s="64">
        <f>E109+E111+E112+E113+E114+E115+E117+E120+E121</f>
        <v>0</v>
      </c>
      <c r="G122" s="25"/>
      <c r="H122" s="25"/>
      <c r="I122" s="2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5">
      <c r="A123" s="25"/>
      <c r="B123" s="25"/>
      <c r="C123" s="25"/>
      <c r="D123" s="23"/>
      <c r="E123" s="25"/>
      <c r="F123" s="25"/>
      <c r="G123" s="25"/>
      <c r="H123" s="25"/>
      <c r="I123" s="2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5">
      <c r="A124" s="65"/>
      <c r="B124" s="77" t="str">
        <f>B4</f>
        <v>blank</v>
      </c>
      <c r="C124" s="66"/>
      <c r="D124" s="67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</row>
    <row r="125" spans="1:256" ht="15.75">
      <c r="A125" s="68" t="s">
        <v>161</v>
      </c>
      <c r="B125" s="68"/>
      <c r="C125" s="1"/>
      <c r="D125" s="2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5.75">
      <c r="A126" s="69" t="s">
        <v>162</v>
      </c>
      <c r="B126" s="70"/>
      <c r="C126" s="1"/>
      <c r="D126" s="69" t="s">
        <v>163</v>
      </c>
      <c r="E126" s="70"/>
      <c r="F126" s="1"/>
      <c r="G126" s="69" t="s">
        <v>164</v>
      </c>
      <c r="H126" s="7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5">
      <c r="A127" s="72" t="s">
        <v>165</v>
      </c>
      <c r="B127" s="73" t="e">
        <f>F109</f>
        <v>#DIV/0!</v>
      </c>
      <c r="C127" s="74"/>
      <c r="D127" s="72" t="s">
        <v>166</v>
      </c>
      <c r="E127" s="73" t="e">
        <f>F108</f>
        <v>#DIV/0!</v>
      </c>
      <c r="F127" s="74"/>
      <c r="G127" s="72" t="s">
        <v>167</v>
      </c>
      <c r="H127" s="73" t="e">
        <f>F116</f>
        <v>#DIV/0!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5">
      <c r="A128" s="72" t="s">
        <v>168</v>
      </c>
      <c r="B128" s="73" t="e">
        <f>F111</f>
        <v>#DIV/0!</v>
      </c>
      <c r="C128" s="74"/>
      <c r="D128" s="72" t="s">
        <v>169</v>
      </c>
      <c r="E128" s="73" t="e">
        <f>F110</f>
        <v>#DIV/0!</v>
      </c>
      <c r="F128" s="74"/>
      <c r="G128" s="72" t="s">
        <v>170</v>
      </c>
      <c r="H128" s="73" t="e">
        <f>F118</f>
        <v>#DIV/0!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5">
      <c r="A129" s="72" t="s">
        <v>171</v>
      </c>
      <c r="B129" s="73" t="e">
        <f>F112</f>
        <v>#DIV/0!</v>
      </c>
      <c r="C129" s="74"/>
      <c r="D129" s="75"/>
      <c r="E129" s="74"/>
      <c r="F129" s="74"/>
      <c r="G129" s="72" t="s">
        <v>172</v>
      </c>
      <c r="H129" s="73" t="e">
        <f>F119</f>
        <v>#DIV/0!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5">
      <c r="A130" s="72" t="s">
        <v>173</v>
      </c>
      <c r="B130" s="73" t="e">
        <f>F113</f>
        <v>#DIV/0!</v>
      </c>
      <c r="C130" s="74"/>
      <c r="D130" s="75"/>
      <c r="E130" s="74"/>
      <c r="F130" s="74"/>
      <c r="G130" s="74"/>
      <c r="H130" s="7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5">
      <c r="A131" s="72" t="s">
        <v>174</v>
      </c>
      <c r="B131" s="73" t="e">
        <f>F114</f>
        <v>#DIV/0!</v>
      </c>
      <c r="C131" s="74"/>
      <c r="D131" s="75"/>
      <c r="E131" s="74"/>
      <c r="F131" s="74"/>
      <c r="G131" s="74"/>
      <c r="H131" s="7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5">
      <c r="A132" s="73" t="s">
        <v>175</v>
      </c>
      <c r="B132" s="73" t="e">
        <f>F115</f>
        <v>#DIV/0!</v>
      </c>
      <c r="C132" s="74"/>
      <c r="D132" s="75"/>
      <c r="E132" s="74"/>
      <c r="F132" s="74"/>
      <c r="G132" s="74"/>
      <c r="H132" s="7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5">
      <c r="A133" s="72" t="s">
        <v>176</v>
      </c>
      <c r="B133" s="73" t="e">
        <f>F117</f>
        <v>#DIV/0!</v>
      </c>
      <c r="C133" s="74"/>
      <c r="D133" s="75"/>
      <c r="E133" s="74"/>
      <c r="F133" s="74"/>
      <c r="G133" s="74"/>
      <c r="H133" s="7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5">
      <c r="A134" s="72" t="s">
        <v>177</v>
      </c>
      <c r="B134" s="73" t="e">
        <f>F120</f>
        <v>#DIV/0!</v>
      </c>
      <c r="C134" s="74"/>
      <c r="D134" s="75"/>
      <c r="E134" s="74"/>
      <c r="F134" s="74"/>
      <c r="G134" s="74"/>
      <c r="H134" s="7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5">
      <c r="A135" s="73" t="str">
        <f>B121</f>
        <v>ZrO</v>
      </c>
      <c r="B135" s="73" t="e">
        <f>F121</f>
        <v>#DIV/0!</v>
      </c>
      <c r="C135" s="74"/>
      <c r="D135" s="75"/>
      <c r="E135" s="74"/>
      <c r="F135" s="74"/>
      <c r="G135" s="74"/>
      <c r="H135" s="7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3" ht="15" customHeight="1">
      <c r="A136" t="s">
        <v>182</v>
      </c>
      <c r="C136" s="79" t="s">
        <v>187</v>
      </c>
    </row>
    <row r="137" spans="1:3" ht="12.75">
      <c r="A137" s="78" t="s">
        <v>178</v>
      </c>
      <c r="C137" s="79"/>
    </row>
    <row r="138" spans="1:3" ht="12.75">
      <c r="A138" t="s">
        <v>179</v>
      </c>
      <c r="C138" t="s">
        <v>181</v>
      </c>
    </row>
    <row r="139" spans="1:4" ht="12.75">
      <c r="A139" t="s">
        <v>183</v>
      </c>
      <c r="D139" t="s">
        <v>180</v>
      </c>
    </row>
    <row r="140" ht="12.75">
      <c r="A140" t="s">
        <v>184</v>
      </c>
    </row>
    <row r="141" ht="12.75">
      <c r="A141" t="s">
        <v>185</v>
      </c>
    </row>
    <row r="142" ht="12.75">
      <c r="A142" t="s">
        <v>186</v>
      </c>
    </row>
  </sheetData>
  <printOptions/>
  <pageMargins left="0.7875" right="0.7875" top="0.7875" bottom="0.7875" header="0.5" footer="0.5"/>
  <pageSetup firstPageNumber="1" useFirstPageNumber="1" horizontalDpi="300" verticalDpi="300" orientation="portrait" scale="95" r:id="rId1"/>
  <headerFooter alignWithMargins="0">
    <oddHeader>&amp;C&amp;A</oddHeader>
    <oddFooter>&amp;CPage &amp;P</oddFooter>
  </headerFooter>
  <rowBreaks count="1" manualBreakCount="1"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>
    <row r="1" s="1" customFormat="1" ht="12.75"/>
  </sheetData>
  <printOptions/>
  <pageMargins left="0.7875" right="0.7875" top="0.7875" bottom="0.7875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>
    <row r="1" s="1" customFormat="1" ht="12.75"/>
  </sheetData>
  <printOptions/>
  <pageMargins left="0.7875" right="0.7875" top="0.7875" bottom="0.7875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Philip Hamling</cp:lastModifiedBy>
  <cp:lastPrinted>2004-12-12T22:25:17Z</cp:lastPrinted>
  <dcterms:created xsi:type="dcterms:W3CDTF">2002-02-18T11:14:54Z</dcterms:created>
  <dcterms:modified xsi:type="dcterms:W3CDTF">2009-03-16T03:29:48Z</dcterms:modified>
  <cp:category/>
  <cp:version/>
  <cp:contentType/>
  <cp:contentStatus/>
  <cp:revision>40</cp:revision>
</cp:coreProperties>
</file>