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275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<sst xmlns="http://schemas.openxmlformats.org/spreadsheetml/2006/main" count="114" uniqueCount="60">
  <si>
    <t>Gordon's Molybdenum Glaze</t>
  </si>
  <si>
    <t>Original Formula</t>
  </si>
  <si>
    <t>F3134</t>
  </si>
  <si>
    <t>Lead Bisilicate</t>
  </si>
  <si>
    <t>Wollastonite</t>
  </si>
  <si>
    <t>Ball Clay</t>
  </si>
  <si>
    <t>Silica</t>
  </si>
  <si>
    <t>Mass (g)</t>
  </si>
  <si>
    <t>I modified this to use cacium carbonate and silica instead of wolllastonite as I had none.</t>
  </si>
  <si>
    <t>Additives</t>
  </si>
  <si>
    <t>Rutile</t>
  </si>
  <si>
    <t>Powellite</t>
  </si>
  <si>
    <t>Black Copper Oxide</t>
  </si>
  <si>
    <t>1g CaCo3 + .52g SiO2 = 1.52g = 1g wollastonite</t>
  </si>
  <si>
    <t>Therefore my formula became:</t>
  </si>
  <si>
    <t>RevisedFormula</t>
  </si>
  <si>
    <t>Calcium Carbonate</t>
  </si>
  <si>
    <t>And I used EPK as ball clay</t>
  </si>
  <si>
    <t>EPK</t>
  </si>
  <si>
    <t>Additives (on the basis of Gordon's original 100g formula)</t>
  </si>
  <si>
    <t>In my first tests I mixed a 3X batch in the blender and found I needed ~190ml water</t>
  </si>
  <si>
    <t>Total</t>
  </si>
  <si>
    <t>Water</t>
  </si>
  <si>
    <t>Solids + water</t>
  </si>
  <si>
    <t>Solids Content</t>
  </si>
  <si>
    <t>Ratio wet to dry</t>
  </si>
  <si>
    <t>Total Solids</t>
  </si>
  <si>
    <t>I mixed this in a blender using:</t>
  </si>
  <si>
    <t>plus 1 drop concentrated epsom salt solution</t>
  </si>
  <si>
    <t>In the tests starting 7-15-12 I mixed a "6X" batch of my modified version of Gordon's glaze according to the following formula:</t>
  </si>
  <si>
    <t>PDH</t>
  </si>
  <si>
    <t>Rate</t>
  </si>
  <si>
    <t>Cobalt Carbonate</t>
  </si>
  <si>
    <t>Manganese Dioxide</t>
  </si>
  <si>
    <t>Calcium Molybdate</t>
  </si>
  <si>
    <t>G1</t>
  </si>
  <si>
    <t>G2</t>
  </si>
  <si>
    <t>I blended equal amounts of G1 and G2 to get what I called G1/2 or 2% rutile</t>
  </si>
  <si>
    <t>The actual analysis of these glazes are:</t>
  </si>
  <si>
    <t>G1/2</t>
  </si>
  <si>
    <t>I took a 151g sample of this base glaze, which contains 100g of solids and added the following colorants:</t>
  </si>
  <si>
    <t>Sample Name</t>
  </si>
  <si>
    <t>Solids From Base Glaze (g)</t>
  </si>
  <si>
    <t>Water (g)</t>
  </si>
  <si>
    <t>Solids From Colorants (g)</t>
  </si>
  <si>
    <t>Total Solids (g)</t>
  </si>
  <si>
    <t>Ratio to 1.5</t>
  </si>
  <si>
    <t>Deviation From 1.5</t>
  </si>
  <si>
    <t>These deviations do not seem signignificant enough to keep track of especially considering:</t>
  </si>
  <si>
    <t>They are all within a few % of "1.5" which is an easy number to use in mental calculations</t>
  </si>
  <si>
    <t>They are within the level of precision to which you can apply a glaze to a given area in "real time"precision</t>
  </si>
  <si>
    <t>6% Rutile</t>
  </si>
  <si>
    <t>2% Rutile + 5% F3134</t>
  </si>
  <si>
    <t>Possible Reduction Red</t>
  </si>
  <si>
    <t>8% Rutile</t>
  </si>
  <si>
    <t>Tin Oxide</t>
  </si>
  <si>
    <t>Red Iron Oxide</t>
  </si>
  <si>
    <t>Examples of glazes with other colorant additions, and their compositional analysis, include:</t>
  </si>
  <si>
    <t>4% Rutile</t>
  </si>
  <si>
    <t>0% Rutile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</si>
</sst>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9" fontId="0" fillId="0" borderId="0" xfId="19" applyAlignment="1">
      <alignment/>
    </xf>
    <xf numFmtId="164" fontId="0" fillId="0" borderId="0" xfId="19" applyNumberFormat="1" applyAlignment="1">
      <alignment/>
    </xf>
    <xf numFmtId="10" fontId="0" fillId="0" borderId="0" xfId="19" applyNumberFormat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workbookViewId="0" topLeftCell="A46">
      <selection activeCell="K53" sqref="K53"/>
    </sheetView>
  </sheetViews>
  <sheetFormatPr defaultColWidth="9.140625" defaultRowHeight="12.75"/>
  <cols>
    <col min="1" max="1" width="17.7109375" style="0" customWidth="1"/>
    <col min="3" max="3" width="9.57421875" style="0" bestFit="1" customWidth="1"/>
    <col min="8" max="8" width="17.57421875" style="0" customWidth="1"/>
    <col min="9" max="9" width="9.57421875" style="0" bestFit="1" customWidth="1"/>
  </cols>
  <sheetData>
    <row r="1" spans="1:10" ht="12.75">
      <c r="A1" t="s">
        <v>0</v>
      </c>
      <c r="I1" t="s">
        <v>30</v>
      </c>
      <c r="J1" s="6">
        <v>41111</v>
      </c>
    </row>
    <row r="3" spans="1:5" ht="12.75">
      <c r="A3" t="s">
        <v>1</v>
      </c>
      <c r="B3" t="s">
        <v>7</v>
      </c>
      <c r="E3" t="s">
        <v>7</v>
      </c>
    </row>
    <row r="4" spans="1:6" ht="12.75">
      <c r="A4" t="s">
        <v>2</v>
      </c>
      <c r="B4">
        <v>35</v>
      </c>
      <c r="C4" s="1">
        <f>B4/B$9</f>
        <v>0.35</v>
      </c>
      <c r="D4" s="1"/>
      <c r="E4">
        <f>B4</f>
        <v>35</v>
      </c>
      <c r="F4" s="3">
        <f>E4/E$14</f>
        <v>0.3181818181818182</v>
      </c>
    </row>
    <row r="5" spans="1:6" ht="12.75">
      <c r="A5" t="s">
        <v>3</v>
      </c>
      <c r="B5">
        <v>5</v>
      </c>
      <c r="C5" s="1">
        <f>B5/B$9</f>
        <v>0.05</v>
      </c>
      <c r="D5" s="1"/>
      <c r="E5">
        <f>B5</f>
        <v>5</v>
      </c>
      <c r="F5" s="3">
        <f aca="true" t="shared" si="0" ref="F5:F14">E5/E$14</f>
        <v>0.045454545454545456</v>
      </c>
    </row>
    <row r="6" spans="1:6" ht="12.75">
      <c r="A6" t="s">
        <v>4</v>
      </c>
      <c r="B6">
        <v>20</v>
      </c>
      <c r="C6" s="1">
        <f>B6/B$9</f>
        <v>0.2</v>
      </c>
      <c r="D6" s="1"/>
      <c r="E6">
        <f>B6</f>
        <v>20</v>
      </c>
      <c r="F6" s="3">
        <f t="shared" si="0"/>
        <v>0.18181818181818182</v>
      </c>
    </row>
    <row r="7" spans="1:6" ht="12.75">
      <c r="A7" t="s">
        <v>5</v>
      </c>
      <c r="B7">
        <v>20</v>
      </c>
      <c r="C7" s="1">
        <f>B7/B$9</f>
        <v>0.2</v>
      </c>
      <c r="D7" s="1"/>
      <c r="E7">
        <f>B7</f>
        <v>20</v>
      </c>
      <c r="F7" s="3">
        <f t="shared" si="0"/>
        <v>0.18181818181818182</v>
      </c>
    </row>
    <row r="8" spans="1:6" ht="12.75">
      <c r="A8" t="s">
        <v>6</v>
      </c>
      <c r="B8">
        <v>20</v>
      </c>
      <c r="C8" s="1">
        <f>B8/B$9</f>
        <v>0.2</v>
      </c>
      <c r="D8" s="1"/>
      <c r="E8">
        <f>B8</f>
        <v>20</v>
      </c>
      <c r="F8" s="3">
        <f t="shared" si="0"/>
        <v>0.18181818181818182</v>
      </c>
    </row>
    <row r="9" spans="2:6" ht="12.75">
      <c r="B9">
        <f>SUM(B4:B8)</f>
        <v>100</v>
      </c>
      <c r="C9" s="1">
        <f>B9/B$9</f>
        <v>1</v>
      </c>
      <c r="D9" s="1"/>
      <c r="F9" s="3"/>
    </row>
    <row r="10" spans="1:6" ht="12.75">
      <c r="A10" t="s">
        <v>9</v>
      </c>
      <c r="C10" s="1"/>
      <c r="D10" s="1"/>
      <c r="F10" s="3"/>
    </row>
    <row r="11" spans="1:6" ht="12.75">
      <c r="A11" t="s">
        <v>10</v>
      </c>
      <c r="C11" s="1">
        <v>0.04</v>
      </c>
      <c r="D11" s="1"/>
      <c r="E11">
        <f>C11*B$9</f>
        <v>4</v>
      </c>
      <c r="F11" s="3">
        <f t="shared" si="0"/>
        <v>0.03636363636363636</v>
      </c>
    </row>
    <row r="12" spans="1:6" ht="12.75">
      <c r="A12" t="s">
        <v>11</v>
      </c>
      <c r="C12" s="1">
        <v>0.04</v>
      </c>
      <c r="D12" s="1"/>
      <c r="E12">
        <f>C12*B$9</f>
        <v>4</v>
      </c>
      <c r="F12" s="3">
        <f t="shared" si="0"/>
        <v>0.03636363636363636</v>
      </c>
    </row>
    <row r="13" spans="1:6" ht="12.75">
      <c r="A13" t="s">
        <v>12</v>
      </c>
      <c r="C13" s="1">
        <v>0.02</v>
      </c>
      <c r="D13" s="1"/>
      <c r="E13">
        <f>C13*B$9</f>
        <v>2</v>
      </c>
      <c r="F13" s="3">
        <f t="shared" si="0"/>
        <v>0.01818181818181818</v>
      </c>
    </row>
    <row r="14" spans="3:6" ht="12.75">
      <c r="C14" s="1"/>
      <c r="D14" s="1"/>
      <c r="E14">
        <f>SUM(E4:E13)</f>
        <v>110</v>
      </c>
      <c r="F14" s="3">
        <f t="shared" si="0"/>
        <v>1</v>
      </c>
    </row>
    <row r="15" spans="3:4" ht="12.75">
      <c r="C15" s="1"/>
      <c r="D15" s="1"/>
    </row>
    <row r="17" ht="12.75">
      <c r="A17" t="s">
        <v>8</v>
      </c>
    </row>
    <row r="18" ht="12.75">
      <c r="A18" t="s">
        <v>13</v>
      </c>
    </row>
    <row r="19" ht="12.75">
      <c r="A19" t="s">
        <v>17</v>
      </c>
    </row>
    <row r="20" ht="12.75">
      <c r="A20" t="s">
        <v>14</v>
      </c>
    </row>
    <row r="21" ht="12.75">
      <c r="H21" t="s">
        <v>20</v>
      </c>
    </row>
    <row r="22" spans="1:5" ht="12.75">
      <c r="A22" t="s">
        <v>15</v>
      </c>
      <c r="B22" t="s">
        <v>7</v>
      </c>
      <c r="E22" t="s">
        <v>7</v>
      </c>
    </row>
    <row r="23" spans="1:9" ht="12.75">
      <c r="A23" t="s">
        <v>2</v>
      </c>
      <c r="B23">
        <v>35</v>
      </c>
      <c r="C23" s="1">
        <f>B23/B$29</f>
        <v>0.31702898550724634</v>
      </c>
      <c r="D23" s="1"/>
      <c r="E23">
        <f>B23</f>
        <v>35</v>
      </c>
      <c r="F23" s="3">
        <f>E23/E$34</f>
        <v>0.2906976744186046</v>
      </c>
      <c r="H23" t="str">
        <f>A23</f>
        <v>F3134</v>
      </c>
      <c r="I23">
        <f>3*E23</f>
        <v>105</v>
      </c>
    </row>
    <row r="24" spans="1:9" ht="12.75">
      <c r="A24" t="s">
        <v>3</v>
      </c>
      <c r="B24">
        <v>5</v>
      </c>
      <c r="C24" s="1">
        <f aca="true" t="shared" si="1" ref="C24:C29">B24/B$29</f>
        <v>0.04528985507246377</v>
      </c>
      <c r="D24" s="1"/>
      <c r="E24">
        <f>B24</f>
        <v>5</v>
      </c>
      <c r="F24" s="3">
        <f aca="true" t="shared" si="2" ref="F24:F33">E24/E$34</f>
        <v>0.04152823920265781</v>
      </c>
      <c r="H24" t="str">
        <f aca="true" t="shared" si="3" ref="H24:H33">A24</f>
        <v>Lead Bisilicate</v>
      </c>
      <c r="I24">
        <f aca="true" t="shared" si="4" ref="I24:I33">3*E24</f>
        <v>15</v>
      </c>
    </row>
    <row r="25" spans="1:9" ht="12.75">
      <c r="A25" t="s">
        <v>16</v>
      </c>
      <c r="B25">
        <v>20</v>
      </c>
      <c r="C25" s="1">
        <f t="shared" si="1"/>
        <v>0.18115942028985507</v>
      </c>
      <c r="D25" s="1"/>
      <c r="E25">
        <f>B25</f>
        <v>20</v>
      </c>
      <c r="F25" s="3">
        <f t="shared" si="2"/>
        <v>0.16611295681063123</v>
      </c>
      <c r="H25" t="str">
        <f t="shared" si="3"/>
        <v>Calcium Carbonate</v>
      </c>
      <c r="I25">
        <f t="shared" si="4"/>
        <v>60</v>
      </c>
    </row>
    <row r="26" spans="1:9" ht="12.75">
      <c r="A26" t="s">
        <v>6</v>
      </c>
      <c r="B26" s="4">
        <v>10.4</v>
      </c>
      <c r="C26" s="1">
        <f t="shared" si="1"/>
        <v>0.09420289855072464</v>
      </c>
      <c r="D26" s="1"/>
      <c r="E26">
        <v>30.4</v>
      </c>
      <c r="F26" s="3">
        <f t="shared" si="2"/>
        <v>0.25249169435215946</v>
      </c>
      <c r="H26" t="str">
        <f t="shared" si="3"/>
        <v>Silica</v>
      </c>
      <c r="I26">
        <f t="shared" si="4"/>
        <v>91.19999999999999</v>
      </c>
    </row>
    <row r="27" spans="1:9" ht="12.75">
      <c r="A27" t="s">
        <v>18</v>
      </c>
      <c r="B27">
        <v>20</v>
      </c>
      <c r="C27" s="1">
        <f t="shared" si="1"/>
        <v>0.18115942028985507</v>
      </c>
      <c r="D27" s="1"/>
      <c r="E27">
        <f>B27</f>
        <v>20</v>
      </c>
      <c r="F27" s="3">
        <f t="shared" si="2"/>
        <v>0.16611295681063123</v>
      </c>
      <c r="H27" t="str">
        <f t="shared" si="3"/>
        <v>EPK</v>
      </c>
      <c r="I27">
        <f t="shared" si="4"/>
        <v>60</v>
      </c>
    </row>
    <row r="28" spans="1:6" ht="12.75">
      <c r="A28" t="s">
        <v>6</v>
      </c>
      <c r="B28" s="4">
        <v>20</v>
      </c>
      <c r="C28" s="1">
        <f t="shared" si="1"/>
        <v>0.18115942028985507</v>
      </c>
      <c r="D28" s="1"/>
      <c r="F28" s="3"/>
    </row>
    <row r="29" spans="2:6" ht="12.75">
      <c r="B29">
        <f>SUM(B23:B28)</f>
        <v>110.4</v>
      </c>
      <c r="C29" s="1">
        <f t="shared" si="1"/>
        <v>1</v>
      </c>
      <c r="D29" s="1"/>
      <c r="F29" s="3"/>
    </row>
    <row r="30" spans="1:6" ht="12.75">
      <c r="A30" t="s">
        <v>19</v>
      </c>
      <c r="C30" s="1"/>
      <c r="D30" s="1"/>
      <c r="F30" s="3"/>
    </row>
    <row r="31" spans="1:9" ht="12.75">
      <c r="A31" t="s">
        <v>10</v>
      </c>
      <c r="C31" s="1">
        <v>0.04</v>
      </c>
      <c r="D31" s="1"/>
      <c r="E31">
        <f>C31*B$9</f>
        <v>4</v>
      </c>
      <c r="F31" s="3">
        <f t="shared" si="2"/>
        <v>0.03322259136212624</v>
      </c>
      <c r="H31" t="str">
        <f t="shared" si="3"/>
        <v>Rutile</v>
      </c>
      <c r="I31">
        <f t="shared" si="4"/>
        <v>12</v>
      </c>
    </row>
    <row r="32" spans="1:9" ht="12.75">
      <c r="A32" t="s">
        <v>11</v>
      </c>
      <c r="C32" s="1">
        <v>0.04</v>
      </c>
      <c r="D32" s="1"/>
      <c r="E32">
        <f>C32*B$9</f>
        <v>4</v>
      </c>
      <c r="F32" s="3">
        <f t="shared" si="2"/>
        <v>0.03322259136212624</v>
      </c>
      <c r="H32" t="str">
        <f t="shared" si="3"/>
        <v>Powellite</v>
      </c>
      <c r="I32">
        <f t="shared" si="4"/>
        <v>12</v>
      </c>
    </row>
    <row r="33" spans="1:9" ht="12.75">
      <c r="A33" t="s">
        <v>12</v>
      </c>
      <c r="C33" s="1">
        <v>0.02</v>
      </c>
      <c r="D33" s="1"/>
      <c r="E33">
        <f>C33*B$9</f>
        <v>2</v>
      </c>
      <c r="F33" s="3">
        <f t="shared" si="2"/>
        <v>0.01661129568106312</v>
      </c>
      <c r="H33" t="str">
        <f t="shared" si="3"/>
        <v>Black Copper Oxide</v>
      </c>
      <c r="I33">
        <f t="shared" si="4"/>
        <v>6</v>
      </c>
    </row>
    <row r="34" spans="3:9" ht="12.75">
      <c r="C34" s="1"/>
      <c r="D34" s="1"/>
      <c r="E34">
        <f>SUM(E23:E33)</f>
        <v>120.4</v>
      </c>
      <c r="F34" s="3">
        <f>SUM(F23:F33)</f>
        <v>0.9999999999999999</v>
      </c>
      <c r="H34" t="s">
        <v>21</v>
      </c>
      <c r="I34">
        <f>SUM(I23:I33)</f>
        <v>361.2</v>
      </c>
    </row>
    <row r="36" spans="8:9" ht="12.75">
      <c r="H36" t="s">
        <v>22</v>
      </c>
      <c r="I36">
        <v>190</v>
      </c>
    </row>
    <row r="37" spans="8:9" ht="12.75">
      <c r="H37" t="s">
        <v>23</v>
      </c>
      <c r="I37">
        <f>I36+I34</f>
        <v>551.2</v>
      </c>
    </row>
    <row r="38" spans="8:9" ht="12.75">
      <c r="H38" t="s">
        <v>24</v>
      </c>
      <c r="I38" s="2">
        <f>I34/I37</f>
        <v>0.6552975326560232</v>
      </c>
    </row>
    <row r="39" spans="8:9" ht="12.75">
      <c r="H39" t="s">
        <v>25</v>
      </c>
      <c r="I39" s="5">
        <f>1/I38</f>
        <v>1.5260243632336656</v>
      </c>
    </row>
    <row r="42" ht="12.75">
      <c r="A42" t="s">
        <v>29</v>
      </c>
    </row>
    <row r="44" ht="12.75">
      <c r="B44" t="s">
        <v>7</v>
      </c>
    </row>
    <row r="45" spans="1:2" ht="12.75">
      <c r="A45" t="s">
        <v>2</v>
      </c>
      <c r="B45">
        <v>210</v>
      </c>
    </row>
    <row r="46" spans="1:2" ht="12.75">
      <c r="A46" t="s">
        <v>3</v>
      </c>
      <c r="B46">
        <v>30</v>
      </c>
    </row>
    <row r="47" spans="1:2" ht="12.75">
      <c r="A47" t="s">
        <v>16</v>
      </c>
      <c r="B47">
        <v>120</v>
      </c>
    </row>
    <row r="48" spans="1:2" ht="12.75">
      <c r="A48" t="s">
        <v>6</v>
      </c>
      <c r="B48">
        <v>182</v>
      </c>
    </row>
    <row r="49" spans="1:2" ht="12.75">
      <c r="A49" t="s">
        <v>18</v>
      </c>
      <c r="B49">
        <v>120</v>
      </c>
    </row>
    <row r="51" spans="1:2" ht="12.75">
      <c r="A51" t="s">
        <v>26</v>
      </c>
      <c r="B51">
        <f>SUM(B45:B49)</f>
        <v>662</v>
      </c>
    </row>
    <row r="53" ht="12.75">
      <c r="A53" t="s">
        <v>27</v>
      </c>
    </row>
    <row r="54" spans="1:3" ht="12.75">
      <c r="A54" t="s">
        <v>22</v>
      </c>
      <c r="B54">
        <v>340</v>
      </c>
      <c r="C54" t="s">
        <v>28</v>
      </c>
    </row>
    <row r="56" spans="1:2" ht="12.75">
      <c r="A56" t="s">
        <v>23</v>
      </c>
      <c r="B56">
        <f>B51+B54</f>
        <v>1002</v>
      </c>
    </row>
    <row r="57" spans="1:2" ht="12.75">
      <c r="A57" t="s">
        <v>24</v>
      </c>
      <c r="B57" s="2">
        <f>B51/B56</f>
        <v>0.6606786427145709</v>
      </c>
    </row>
    <row r="58" spans="1:2" ht="12.75">
      <c r="A58" t="s">
        <v>25</v>
      </c>
      <c r="B58" s="5">
        <f>1/B57</f>
        <v>1.513595166163142</v>
      </c>
    </row>
    <row r="61" ht="12.75">
      <c r="A61" t="s">
        <v>40</v>
      </c>
    </row>
    <row r="63" spans="1:7" ht="12.75">
      <c r="A63" t="s">
        <v>41</v>
      </c>
      <c r="C63" t="s">
        <v>35</v>
      </c>
      <c r="D63" t="s">
        <v>58</v>
      </c>
      <c r="F63" t="s">
        <v>36</v>
      </c>
      <c r="G63" t="s">
        <v>59</v>
      </c>
    </row>
    <row r="64" spans="3:7" ht="12.75">
      <c r="C64" t="s">
        <v>31</v>
      </c>
      <c r="D64" t="s">
        <v>7</v>
      </c>
      <c r="F64" t="s">
        <v>31</v>
      </c>
      <c r="G64" t="s">
        <v>7</v>
      </c>
    </row>
    <row r="65" spans="1:7" ht="12.75">
      <c r="A65" t="s">
        <v>12</v>
      </c>
      <c r="C65" s="2">
        <v>0.015</v>
      </c>
      <c r="D65">
        <v>1.5</v>
      </c>
      <c r="F65" s="2">
        <v>0.015</v>
      </c>
      <c r="G65">
        <v>1.5</v>
      </c>
    </row>
    <row r="66" spans="1:7" ht="12.75">
      <c r="A66" t="s">
        <v>32</v>
      </c>
      <c r="C66" s="3">
        <v>0.0075</v>
      </c>
      <c r="D66">
        <v>0.75</v>
      </c>
      <c r="F66" s="3">
        <v>0.0075</v>
      </c>
      <c r="G66">
        <v>0.75</v>
      </c>
    </row>
    <row r="67" spans="1:7" ht="12.75">
      <c r="A67" t="s">
        <v>33</v>
      </c>
      <c r="C67" s="3">
        <v>0.0075</v>
      </c>
      <c r="D67">
        <v>0.75</v>
      </c>
      <c r="F67" s="3">
        <v>0.0075</v>
      </c>
      <c r="G67">
        <v>0.75</v>
      </c>
    </row>
    <row r="68" spans="1:7" ht="12.75">
      <c r="A68" t="s">
        <v>34</v>
      </c>
      <c r="C68" s="2">
        <v>0.04</v>
      </c>
      <c r="D68">
        <v>4</v>
      </c>
      <c r="F68" s="2">
        <v>0.04</v>
      </c>
      <c r="G68">
        <v>4</v>
      </c>
    </row>
    <row r="69" spans="1:7" ht="12.75">
      <c r="A69" t="s">
        <v>10</v>
      </c>
      <c r="C69" s="2">
        <v>0.04</v>
      </c>
      <c r="D69">
        <v>4</v>
      </c>
      <c r="F69" s="2">
        <v>0</v>
      </c>
      <c r="G69">
        <v>0</v>
      </c>
    </row>
    <row r="72" ht="12.75">
      <c r="A72" t="s">
        <v>37</v>
      </c>
    </row>
    <row r="75" ht="12.75">
      <c r="A75" t="s">
        <v>38</v>
      </c>
    </row>
    <row r="76" spans="4:10" ht="12.75">
      <c r="D76" t="s">
        <v>35</v>
      </c>
      <c r="G76" t="s">
        <v>36</v>
      </c>
      <c r="J76" t="s">
        <v>39</v>
      </c>
    </row>
    <row r="77" spans="1:10" ht="12.75">
      <c r="A77" t="s">
        <v>42</v>
      </c>
      <c r="D77">
        <v>100</v>
      </c>
      <c r="G77">
        <v>100</v>
      </c>
      <c r="J77">
        <v>100</v>
      </c>
    </row>
    <row r="78" spans="1:10" ht="12.75">
      <c r="A78" t="s">
        <v>43</v>
      </c>
      <c r="D78">
        <v>51</v>
      </c>
      <c r="G78">
        <v>51</v>
      </c>
      <c r="J78">
        <v>51</v>
      </c>
    </row>
    <row r="79" spans="1:10" ht="12.75">
      <c r="A79" t="s">
        <v>44</v>
      </c>
      <c r="D79">
        <f>SUM(D65:D69)</f>
        <v>11</v>
      </c>
      <c r="G79">
        <f>SUM(G65:G69)</f>
        <v>7</v>
      </c>
      <c r="J79">
        <f>(D79+G79)/2</f>
        <v>9</v>
      </c>
    </row>
    <row r="80" spans="1:10" ht="12.75">
      <c r="A80" t="s">
        <v>45</v>
      </c>
      <c r="D80">
        <f>D77+D79</f>
        <v>111</v>
      </c>
      <c r="G80">
        <f>G77+G79</f>
        <v>107</v>
      </c>
      <c r="J80">
        <f>J77+J79</f>
        <v>109</v>
      </c>
    </row>
    <row r="81" spans="1:10" ht="12.75">
      <c r="A81" t="s">
        <v>23</v>
      </c>
      <c r="D81">
        <f>D80+D78</f>
        <v>162</v>
      </c>
      <c r="G81">
        <f>G80+G78</f>
        <v>158</v>
      </c>
      <c r="J81">
        <f>J80+J78</f>
        <v>160</v>
      </c>
    </row>
    <row r="82" spans="1:10" ht="12.75">
      <c r="A82" t="s">
        <v>24</v>
      </c>
      <c r="B82" s="2"/>
      <c r="D82" s="2">
        <f>D80/D81</f>
        <v>0.6851851851851852</v>
      </c>
      <c r="E82" s="2"/>
      <c r="G82" s="2">
        <f>G80/G81</f>
        <v>0.6772151898734177</v>
      </c>
      <c r="H82" s="2"/>
      <c r="J82" s="2">
        <f>J80/J81</f>
        <v>0.68125</v>
      </c>
    </row>
    <row r="83" spans="1:10" ht="12.75">
      <c r="A83" t="s">
        <v>25</v>
      </c>
      <c r="B83" s="5"/>
      <c r="D83" s="5">
        <f>1/D82</f>
        <v>1.4594594594594594</v>
      </c>
      <c r="E83" s="5"/>
      <c r="G83" s="5">
        <f>1/G82</f>
        <v>1.4766355140186918</v>
      </c>
      <c r="H83" s="5"/>
      <c r="J83" s="5">
        <f>1/J82</f>
        <v>1.4678899082568806</v>
      </c>
    </row>
    <row r="85" spans="1:10" ht="12.75">
      <c r="A85" t="s">
        <v>46</v>
      </c>
      <c r="D85" s="2">
        <f>D83/1.5</f>
        <v>0.9729729729729729</v>
      </c>
      <c r="E85" s="2"/>
      <c r="G85" s="2">
        <f>G83/1.5</f>
        <v>0.9844236760124612</v>
      </c>
      <c r="H85" s="2"/>
      <c r="J85" s="2">
        <f>J83/1.5</f>
        <v>0.9785932721712537</v>
      </c>
    </row>
    <row r="86" spans="1:10" ht="12.75">
      <c r="A86" t="s">
        <v>47</v>
      </c>
      <c r="D86" s="7">
        <f>1-D85</f>
        <v>0.027027027027027084</v>
      </c>
      <c r="E86" s="7"/>
      <c r="G86" s="7">
        <f>1-G85</f>
        <v>0.015576323987538832</v>
      </c>
      <c r="H86" s="7"/>
      <c r="J86" s="7">
        <f>1-J85</f>
        <v>0.021406727828746308</v>
      </c>
    </row>
    <row r="88" ht="12.75">
      <c r="A88" t="s">
        <v>48</v>
      </c>
    </row>
    <row r="89" ht="12.75">
      <c r="B89" t="s">
        <v>49</v>
      </c>
    </row>
    <row r="90" ht="12.75">
      <c r="B90" t="s">
        <v>50</v>
      </c>
    </row>
    <row r="92" ht="12.75">
      <c r="A92" t="s">
        <v>57</v>
      </c>
    </row>
    <row r="94" spans="1:12" ht="12.75">
      <c r="A94" t="s">
        <v>41</v>
      </c>
      <c r="C94" t="s">
        <v>52</v>
      </c>
      <c r="F94" t="s">
        <v>51</v>
      </c>
      <c r="I94" t="s">
        <v>54</v>
      </c>
      <c r="L94" t="s">
        <v>53</v>
      </c>
    </row>
    <row r="95" spans="3:13" ht="12.75">
      <c r="C95" t="s">
        <v>31</v>
      </c>
      <c r="D95" t="s">
        <v>7</v>
      </c>
      <c r="F95" t="s">
        <v>31</v>
      </c>
      <c r="G95" t="s">
        <v>7</v>
      </c>
      <c r="I95" t="s">
        <v>31</v>
      </c>
      <c r="J95" t="s">
        <v>7</v>
      </c>
      <c r="L95" t="s">
        <v>31</v>
      </c>
      <c r="M95" t="s">
        <v>7</v>
      </c>
    </row>
    <row r="96" spans="1:13" ht="12.75">
      <c r="A96" t="s">
        <v>12</v>
      </c>
      <c r="C96" s="2">
        <v>0.015</v>
      </c>
      <c r="D96">
        <v>1.5</v>
      </c>
      <c r="F96" s="2">
        <v>0.015</v>
      </c>
      <c r="G96">
        <v>1.5</v>
      </c>
      <c r="I96" s="2">
        <v>0.015</v>
      </c>
      <c r="J96">
        <v>1.5</v>
      </c>
      <c r="L96" s="10">
        <v>0.005</v>
      </c>
      <c r="M96">
        <v>0.5</v>
      </c>
    </row>
    <row r="97" spans="1:13" ht="12.75">
      <c r="A97" t="s">
        <v>32</v>
      </c>
      <c r="C97" s="3">
        <v>0.0075</v>
      </c>
      <c r="D97">
        <v>0.75</v>
      </c>
      <c r="F97" s="3">
        <v>0.0075</v>
      </c>
      <c r="G97">
        <v>0.75</v>
      </c>
      <c r="I97" s="3">
        <v>0.0075</v>
      </c>
      <c r="J97">
        <v>0.75</v>
      </c>
      <c r="L97" s="9">
        <v>0.0005</v>
      </c>
      <c r="M97">
        <v>0.05</v>
      </c>
    </row>
    <row r="98" spans="1:12" ht="12.75">
      <c r="A98" t="s">
        <v>33</v>
      </c>
      <c r="C98" s="3">
        <v>0.0075</v>
      </c>
      <c r="D98">
        <v>0.75</v>
      </c>
      <c r="F98" s="3">
        <v>0.0075</v>
      </c>
      <c r="G98">
        <v>0.75</v>
      </c>
      <c r="I98" s="3">
        <v>0.0075</v>
      </c>
      <c r="J98">
        <v>0.75</v>
      </c>
      <c r="L98" s="10"/>
    </row>
    <row r="99" spans="1:13" ht="12.75">
      <c r="A99" t="s">
        <v>34</v>
      </c>
      <c r="C99" s="2">
        <v>0.04</v>
      </c>
      <c r="D99">
        <v>4</v>
      </c>
      <c r="F99" s="2">
        <v>0.04</v>
      </c>
      <c r="G99">
        <v>4</v>
      </c>
      <c r="I99" s="2">
        <v>0.04</v>
      </c>
      <c r="J99">
        <v>4</v>
      </c>
      <c r="L99" s="10">
        <v>0.04</v>
      </c>
      <c r="M99">
        <v>4</v>
      </c>
    </row>
    <row r="100" spans="1:12" ht="12.75">
      <c r="A100" t="s">
        <v>10</v>
      </c>
      <c r="C100" s="2">
        <v>0.02</v>
      </c>
      <c r="D100">
        <v>2</v>
      </c>
      <c r="F100" s="2">
        <v>0.06</v>
      </c>
      <c r="G100">
        <v>6</v>
      </c>
      <c r="I100" s="2">
        <v>0.08</v>
      </c>
      <c r="J100">
        <v>8</v>
      </c>
      <c r="L100" s="10"/>
    </row>
    <row r="101" spans="1:12" ht="12.75">
      <c r="A101" t="s">
        <v>2</v>
      </c>
      <c r="C101" s="8">
        <v>0.05</v>
      </c>
      <c r="D101">
        <v>5</v>
      </c>
      <c r="L101" s="10"/>
    </row>
    <row r="102" spans="1:13" ht="12.75">
      <c r="A102" t="s">
        <v>55</v>
      </c>
      <c r="L102" s="10">
        <v>0.005</v>
      </c>
      <c r="M102">
        <v>0.5</v>
      </c>
    </row>
    <row r="103" spans="1:13" ht="12.75">
      <c r="A103" t="s">
        <v>56</v>
      </c>
      <c r="L103" s="10">
        <v>0.002</v>
      </c>
      <c r="M103">
        <v>0.2</v>
      </c>
    </row>
    <row r="105" spans="1:13" ht="12.75">
      <c r="A105" t="s">
        <v>42</v>
      </c>
      <c r="D105">
        <v>100</v>
      </c>
      <c r="G105">
        <v>100</v>
      </c>
      <c r="J105">
        <v>100</v>
      </c>
      <c r="M105">
        <v>100</v>
      </c>
    </row>
    <row r="106" spans="1:13" ht="12.75">
      <c r="A106" t="s">
        <v>43</v>
      </c>
      <c r="D106">
        <v>51</v>
      </c>
      <c r="G106">
        <v>51</v>
      </c>
      <c r="J106">
        <v>51</v>
      </c>
      <c r="M106">
        <v>51</v>
      </c>
    </row>
    <row r="107" spans="1:13" ht="12.75">
      <c r="A107" t="s">
        <v>44</v>
      </c>
      <c r="D107">
        <f>SUM(D96:D103)</f>
        <v>14</v>
      </c>
      <c r="G107">
        <f>SUM(G96:G103)</f>
        <v>13</v>
      </c>
      <c r="J107">
        <f>SUM(J96:J103)</f>
        <v>15</v>
      </c>
      <c r="M107">
        <f>SUM(M96:M103)</f>
        <v>5.25</v>
      </c>
    </row>
    <row r="108" spans="1:13" ht="12.75">
      <c r="A108" t="s">
        <v>45</v>
      </c>
      <c r="D108">
        <f>D105+D107</f>
        <v>114</v>
      </c>
      <c r="G108">
        <f>G105+G107</f>
        <v>113</v>
      </c>
      <c r="J108">
        <f>J105+J107</f>
        <v>115</v>
      </c>
      <c r="M108">
        <f>M105+M107</f>
        <v>105.25</v>
      </c>
    </row>
    <row r="109" spans="1:13" ht="12.75">
      <c r="A109" t="s">
        <v>23</v>
      </c>
      <c r="D109">
        <f>D108+D106</f>
        <v>165</v>
      </c>
      <c r="G109">
        <f>G108+G106</f>
        <v>164</v>
      </c>
      <c r="J109">
        <f>J108+J106</f>
        <v>166</v>
      </c>
      <c r="M109">
        <f>M108+M106</f>
        <v>156.25</v>
      </c>
    </row>
    <row r="110" spans="1:13" ht="12.75">
      <c r="A110" t="s">
        <v>24</v>
      </c>
      <c r="B110" s="2"/>
      <c r="D110" s="2">
        <f>D108/D109</f>
        <v>0.6909090909090909</v>
      </c>
      <c r="F110" s="2"/>
      <c r="G110" s="2">
        <f>G108/G109</f>
        <v>0.6890243902439024</v>
      </c>
      <c r="J110" s="2">
        <f>J108/J109</f>
        <v>0.6927710843373494</v>
      </c>
      <c r="M110" s="2">
        <f>M108/M109</f>
        <v>0.6736</v>
      </c>
    </row>
    <row r="111" spans="1:13" ht="12.75">
      <c r="A111" t="s">
        <v>25</v>
      </c>
      <c r="B111" s="5"/>
      <c r="D111" s="5">
        <f>1/D110</f>
        <v>1.4473684210526316</v>
      </c>
      <c r="F111" s="5"/>
      <c r="G111" s="5">
        <f>1/G110</f>
        <v>1.4513274336283186</v>
      </c>
      <c r="J111" s="5">
        <f>1/J110</f>
        <v>1.4434782608695653</v>
      </c>
      <c r="M111" s="5">
        <f>1/M110</f>
        <v>1.484560570071259</v>
      </c>
    </row>
    <row r="113" spans="1:13" ht="12.75">
      <c r="A113" t="s">
        <v>46</v>
      </c>
      <c r="D113" s="2">
        <f>D111/1.5</f>
        <v>0.9649122807017544</v>
      </c>
      <c r="F113" s="2"/>
      <c r="G113" s="2">
        <f>G111/1.5</f>
        <v>0.967551622418879</v>
      </c>
      <c r="J113" s="2">
        <f>J111/1.5</f>
        <v>0.9623188405797102</v>
      </c>
      <c r="M113" s="2">
        <f>M111/1.5</f>
        <v>0.9897070467141726</v>
      </c>
    </row>
    <row r="114" spans="1:13" ht="12.75">
      <c r="A114" t="s">
        <v>47</v>
      </c>
      <c r="D114" s="7">
        <f>1-D113</f>
        <v>0.03508771929824561</v>
      </c>
      <c r="F114" s="7"/>
      <c r="G114" s="7">
        <f>1-G113</f>
        <v>0.03244837758112096</v>
      </c>
      <c r="J114" s="7">
        <f>1-J113</f>
        <v>0.03768115942028982</v>
      </c>
      <c r="M114" s="7">
        <f>1-M113</f>
        <v>0.010292953285827355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pdh</dc:creator>
  <cp:keywords/>
  <dc:description/>
  <cp:lastModifiedBy>pdh</cp:lastModifiedBy>
  <dcterms:created xsi:type="dcterms:W3CDTF">2012-07-22T13:43:59Z</dcterms:created>
  <dcterms:modified xsi:type="dcterms:W3CDTF">2012-07-22T16:40:26Z</dcterms:modified>
  <cp:category/>
  <cp:version/>
  <cp:contentType/>
  <cp:contentStatus/>
</cp:coreProperties>
</file>